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225-23\Desktop\"/>
    </mc:Choice>
  </mc:AlternateContent>
  <bookViews>
    <workbookView xWindow="0" yWindow="0" windowWidth="19200" windowHeight="10530" activeTab="1"/>
  </bookViews>
  <sheets>
    <sheet name="Binomial Distributions" sheetId="1" r:id="rId1"/>
    <sheet name="Multiple choice quiz example" sheetId="4" r:id="rId2"/>
    <sheet name="Using a probability distrib." sheetId="2" r:id="rId3"/>
    <sheet name="Coin example" sheetId="3" r:id="rId4"/>
    <sheet name="Airline example" sheetId="6" r:id="rId5"/>
  </sheets>
  <calcPr calcId="162913"/>
</workbook>
</file>

<file path=xl/calcChain.xml><?xml version="1.0" encoding="utf-8"?>
<calcChain xmlns="http://schemas.openxmlformats.org/spreadsheetml/2006/main">
  <c r="C16" i="6" l="1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5" i="6"/>
  <c r="D11" i="6"/>
  <c r="D17" i="6"/>
  <c r="H16" i="3"/>
  <c r="I12" i="3"/>
  <c r="H12" i="3"/>
  <c r="H8" i="3"/>
  <c r="D9" i="3"/>
  <c r="D10" i="3"/>
  <c r="D11" i="3"/>
  <c r="D12" i="3"/>
  <c r="D13" i="3"/>
  <c r="D14" i="3"/>
  <c r="D8" i="3"/>
  <c r="C18" i="3"/>
  <c r="C17" i="3"/>
  <c r="C9" i="3"/>
  <c r="C10" i="3"/>
  <c r="C11" i="3"/>
  <c r="C12" i="3"/>
  <c r="C13" i="3"/>
  <c r="C14" i="3"/>
  <c r="C8" i="3"/>
  <c r="J25" i="2"/>
  <c r="I25" i="2"/>
  <c r="D13" i="2"/>
  <c r="D14" i="2"/>
  <c r="D15" i="2"/>
  <c r="D16" i="2"/>
  <c r="D17" i="2"/>
  <c r="D18" i="2"/>
  <c r="D19" i="2"/>
  <c r="D20" i="2"/>
  <c r="D21" i="2"/>
  <c r="D22" i="2"/>
  <c r="D12" i="2"/>
  <c r="C13" i="2"/>
  <c r="C14" i="2"/>
  <c r="C15" i="2"/>
  <c r="C16" i="2"/>
  <c r="C17" i="2"/>
  <c r="C18" i="2"/>
  <c r="C19" i="2"/>
  <c r="C20" i="2"/>
  <c r="C21" i="2"/>
  <c r="C22" i="2"/>
  <c r="C12" i="2"/>
  <c r="H29" i="4"/>
  <c r="D33" i="4"/>
  <c r="D31" i="4"/>
  <c r="D30" i="4"/>
  <c r="D29" i="4"/>
  <c r="E13" i="4"/>
  <c r="E10" i="4"/>
  <c r="D133" i="6" l="1"/>
  <c r="D125" i="6"/>
  <c r="D117" i="6"/>
  <c r="D109" i="6"/>
  <c r="D101" i="6"/>
  <c r="D93" i="6"/>
  <c r="D85" i="6"/>
  <c r="D77" i="6"/>
  <c r="D69" i="6"/>
  <c r="D61" i="6"/>
  <c r="D53" i="6"/>
  <c r="D45" i="6"/>
  <c r="D37" i="6"/>
  <c r="D29" i="6"/>
  <c r="D21" i="6"/>
  <c r="D129" i="6"/>
  <c r="D121" i="6"/>
  <c r="D113" i="6"/>
  <c r="D105" i="6"/>
  <c r="D97" i="6"/>
  <c r="D89" i="6"/>
  <c r="D81" i="6"/>
  <c r="D73" i="6"/>
  <c r="D65" i="6"/>
  <c r="D57" i="6"/>
  <c r="D49" i="6"/>
  <c r="D41" i="6"/>
  <c r="D33" i="6"/>
  <c r="D25" i="6"/>
  <c r="D16" i="6"/>
  <c r="D18" i="6"/>
  <c r="D20" i="6"/>
  <c r="D22" i="6"/>
  <c r="D24" i="6"/>
  <c r="D26" i="6"/>
  <c r="D28" i="6"/>
  <c r="D30" i="6"/>
  <c r="D32" i="6"/>
  <c r="D34" i="6"/>
  <c r="D36" i="6"/>
  <c r="D38" i="6"/>
  <c r="D40" i="6"/>
  <c r="D42" i="6"/>
  <c r="D44" i="6"/>
  <c r="D46" i="6"/>
  <c r="D48" i="6"/>
  <c r="D50" i="6"/>
  <c r="D52" i="6"/>
  <c r="D54" i="6"/>
  <c r="D56" i="6"/>
  <c r="D58" i="6"/>
  <c r="D60" i="6"/>
  <c r="D62" i="6"/>
  <c r="D64" i="6"/>
  <c r="D66" i="6"/>
  <c r="D68" i="6"/>
  <c r="D70" i="6"/>
  <c r="D72" i="6"/>
  <c r="D74" i="6"/>
  <c r="D76" i="6"/>
  <c r="D78" i="6"/>
  <c r="D80" i="6"/>
  <c r="D82" i="6"/>
  <c r="D84" i="6"/>
  <c r="D86" i="6"/>
  <c r="D88" i="6"/>
  <c r="D90" i="6"/>
  <c r="D92" i="6"/>
  <c r="D94" i="6"/>
  <c r="D96" i="6"/>
  <c r="D98" i="6"/>
  <c r="D100" i="6"/>
  <c r="D102" i="6"/>
  <c r="D104" i="6"/>
  <c r="D106" i="6"/>
  <c r="D108" i="6"/>
  <c r="D110" i="6"/>
  <c r="D112" i="6"/>
  <c r="D114" i="6"/>
  <c r="D116" i="6"/>
  <c r="D118" i="6"/>
  <c r="D120" i="6"/>
  <c r="D122" i="6"/>
  <c r="D124" i="6"/>
  <c r="D126" i="6"/>
  <c r="D128" i="6"/>
  <c r="D130" i="6"/>
  <c r="D132" i="6"/>
  <c r="D134" i="6"/>
  <c r="D15" i="6"/>
  <c r="G13" i="6"/>
  <c r="D135" i="6"/>
  <c r="D131" i="6"/>
  <c r="D127" i="6"/>
  <c r="D123" i="6"/>
  <c r="D119" i="6"/>
  <c r="D115" i="6"/>
  <c r="H17" i="6" s="1"/>
  <c r="D111" i="6"/>
  <c r="D107" i="6"/>
  <c r="D103" i="6"/>
  <c r="D99" i="6"/>
  <c r="D95" i="6"/>
  <c r="D91" i="6"/>
  <c r="D87" i="6"/>
  <c r="D83" i="6"/>
  <c r="D79" i="6"/>
  <c r="D75" i="6"/>
  <c r="D71" i="6"/>
  <c r="D67" i="6"/>
  <c r="D63" i="6"/>
  <c r="D59" i="6"/>
  <c r="D55" i="6"/>
  <c r="D51" i="6"/>
  <c r="D47" i="6"/>
  <c r="D43" i="6"/>
  <c r="D39" i="6"/>
  <c r="D35" i="6"/>
  <c r="D31" i="6"/>
  <c r="D27" i="6"/>
  <c r="D23" i="6"/>
  <c r="D19" i="6"/>
  <c r="I21" i="2"/>
  <c r="I15" i="2"/>
  <c r="I12" i="2"/>
  <c r="I19" i="2"/>
  <c r="H18" i="4"/>
  <c r="D22" i="4"/>
  <c r="D21" i="4"/>
  <c r="D20" i="4"/>
  <c r="D24" i="4" s="1"/>
  <c r="E9" i="4"/>
  <c r="B17" i="6"/>
  <c r="B18" i="6" s="1"/>
  <c r="G17" i="6" l="1"/>
  <c r="B19" i="6"/>
  <c r="B20" i="6" l="1"/>
  <c r="B21" i="6" l="1"/>
  <c r="B22" i="6" l="1"/>
  <c r="B23" i="6" l="1"/>
  <c r="B24" i="6" l="1"/>
  <c r="B25" i="6" l="1"/>
  <c r="B26" i="6" l="1"/>
  <c r="B27" i="6" l="1"/>
  <c r="B28" i="6" l="1"/>
  <c r="B29" i="6" l="1"/>
  <c r="B30" i="6" l="1"/>
  <c r="B31" i="6" l="1"/>
  <c r="B32" i="6" l="1"/>
  <c r="B33" i="6" l="1"/>
  <c r="B34" i="6" l="1"/>
  <c r="B35" i="6" l="1"/>
  <c r="B36" i="6" l="1"/>
  <c r="B37" i="6" l="1"/>
  <c r="B38" i="6" l="1"/>
  <c r="B39" i="6" l="1"/>
  <c r="B40" i="6" l="1"/>
  <c r="B41" i="6" l="1"/>
  <c r="B42" i="6" l="1"/>
  <c r="B43" i="6" l="1"/>
  <c r="B44" i="6" l="1"/>
  <c r="B45" i="6" l="1"/>
  <c r="B46" i="6" l="1"/>
  <c r="B47" i="6" l="1"/>
  <c r="B48" i="6" l="1"/>
  <c r="B49" i="6" l="1"/>
  <c r="B50" i="6" l="1"/>
  <c r="B51" i="6" l="1"/>
  <c r="B52" i="6" l="1"/>
  <c r="B53" i="6" l="1"/>
  <c r="B54" i="6" l="1"/>
  <c r="B55" i="6" l="1"/>
  <c r="B56" i="6" l="1"/>
  <c r="B57" i="6" l="1"/>
  <c r="B58" i="6" l="1"/>
  <c r="B59" i="6" l="1"/>
  <c r="B60" i="6" l="1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72" i="6" l="1"/>
  <c r="B73" i="6" l="1"/>
  <c r="B74" i="6" l="1"/>
  <c r="B75" i="6" l="1"/>
  <c r="B76" i="6" l="1"/>
  <c r="B77" i="6" l="1"/>
  <c r="B78" i="6" l="1"/>
  <c r="B79" i="6" l="1"/>
  <c r="B80" i="6" l="1"/>
  <c r="B81" i="6" l="1"/>
  <c r="B82" i="6" l="1"/>
  <c r="B83" i="6" l="1"/>
  <c r="B84" i="6" l="1"/>
  <c r="B85" i="6" l="1"/>
  <c r="B86" i="6" l="1"/>
  <c r="B87" i="6" l="1"/>
  <c r="B88" i="6" l="1"/>
  <c r="B89" i="6" l="1"/>
  <c r="B90" i="6" l="1"/>
  <c r="B91" i="6" l="1"/>
  <c r="B92" i="6" l="1"/>
  <c r="B93" i="6" l="1"/>
  <c r="B94" i="6" l="1"/>
  <c r="B95" i="6" l="1"/>
  <c r="B96" i="6" l="1"/>
  <c r="B97" i="6" l="1"/>
  <c r="B98" i="6" l="1"/>
  <c r="B99" i="6" l="1"/>
  <c r="B100" i="6" l="1"/>
  <c r="B101" i="6" l="1"/>
  <c r="B102" i="6" l="1"/>
  <c r="B103" i="6" l="1"/>
  <c r="B104" i="6" l="1"/>
  <c r="B105" i="6" l="1"/>
  <c r="B106" i="6" l="1"/>
  <c r="B107" i="6" l="1"/>
  <c r="B108" i="6" l="1"/>
  <c r="B109" i="6" l="1"/>
  <c r="B110" i="6" l="1"/>
  <c r="B111" i="6" l="1"/>
  <c r="B112" i="6" l="1"/>
  <c r="B113" i="6" l="1"/>
  <c r="B114" i="6" l="1"/>
  <c r="B115" i="6" l="1"/>
  <c r="B116" i="6" l="1"/>
  <c r="B117" i="6" l="1"/>
  <c r="B118" i="6" l="1"/>
  <c r="B119" i="6" l="1"/>
  <c r="B120" i="6" l="1"/>
  <c r="B121" i="6" l="1"/>
  <c r="B122" i="6" l="1"/>
  <c r="B123" i="6" l="1"/>
  <c r="B124" i="6" l="1"/>
  <c r="B125" i="6" l="1"/>
  <c r="B126" i="6" l="1"/>
  <c r="B127" i="6" l="1"/>
  <c r="B128" i="6" l="1"/>
  <c r="B129" i="6" l="1"/>
  <c r="B130" i="6" l="1"/>
  <c r="B131" i="6" l="1"/>
  <c r="B132" i="6" l="1"/>
  <c r="B133" i="6" l="1"/>
  <c r="B134" i="6" l="1"/>
  <c r="B135" i="6" l="1"/>
</calcChain>
</file>

<file path=xl/comments1.xml><?xml version="1.0" encoding="utf-8"?>
<comments xmlns="http://schemas.openxmlformats.org/spreadsheetml/2006/main">
  <authors>
    <author>Nicole Francis</author>
  </authors>
  <commentList>
    <comment ref="G29" authorId="0" shapeId="0">
      <text>
        <r>
          <rPr>
            <b/>
            <sz val="8"/>
            <color indexed="81"/>
            <rFont val="Tahoma"/>
            <family val="2"/>
          </rPr>
          <t>Nicole Francis:</t>
        </r>
        <r>
          <rPr>
            <sz val="8"/>
            <color indexed="81"/>
            <rFont val="Tahoma"/>
            <family val="2"/>
          </rPr>
          <t xml:space="preserve">
Remember the cumulative probability works only in the LESS THAN context.</t>
        </r>
      </text>
    </comment>
  </commentList>
</comments>
</file>

<file path=xl/sharedStrings.xml><?xml version="1.0" encoding="utf-8"?>
<sst xmlns="http://schemas.openxmlformats.org/spreadsheetml/2006/main" count="95" uniqueCount="75">
  <si>
    <t>Using the Excel function for Binomial Distributions</t>
  </si>
  <si>
    <t>the formula:</t>
  </si>
  <si>
    <t>(a.)</t>
  </si>
  <si>
    <t>The Excel function for Binomial Distributions</t>
  </si>
  <si>
    <t>Binomial Distributions</t>
  </si>
  <si>
    <t>P(X)</t>
  </si>
  <si>
    <t>P(&lt;=X)</t>
  </si>
  <si>
    <t>(Single)</t>
  </si>
  <si>
    <t>(Cumulative)</t>
  </si>
  <si>
    <t>(RV values)</t>
  </si>
  <si>
    <t># correct</t>
  </si>
  <si>
    <t>(b.)</t>
  </si>
  <si>
    <t>Toss a fair coin 6 times.  Let X be the # of heads.</t>
  </si>
  <si>
    <t># of heads</t>
  </si>
  <si>
    <t>ex 1.  Set up a probability distribution that gives both the single and cumulative probabilities.</t>
  </si>
  <si>
    <t>(c.)</t>
  </si>
  <si>
    <t>(d.)</t>
  </si>
  <si>
    <t>What is the probability of getting 4 or 5 heads?</t>
  </si>
  <si>
    <t>What is the probability of getting 3 or fewer heads?</t>
  </si>
  <si>
    <t>a)</t>
  </si>
  <si>
    <t>What is the probability of getting exactly 7 questions correct?</t>
  </si>
  <si>
    <t>b)</t>
  </si>
  <si>
    <t>A 10-question multiple choice quiz has 3 choices for each question.  There is only one correct answer to each question.  Assume you will guess at answers.</t>
  </si>
  <si>
    <t>c)</t>
  </si>
  <si>
    <t>What is the probability of getting 2 or fewer questions correct?</t>
  </si>
  <si>
    <t xml:space="preserve">What is the probability of getting 8 questions correct?  </t>
  </si>
  <si>
    <t>What is the probability of getting at most 8 questions correct?</t>
  </si>
  <si>
    <t>What is the probability of getting at least 8 questions correct?</t>
  </si>
  <si>
    <r>
      <t>=binomdist(</t>
    </r>
    <r>
      <rPr>
        <sz val="10"/>
        <color indexed="10"/>
        <rFont val="Arial"/>
        <family val="2"/>
      </rPr>
      <t>number s</t>
    </r>
    <r>
      <rPr>
        <sz val="10"/>
        <color indexed="61"/>
        <rFont val="Arial"/>
        <family val="2"/>
      </rPr>
      <t xml:space="preserve">, </t>
    </r>
    <r>
      <rPr>
        <sz val="10"/>
        <color indexed="12"/>
        <rFont val="Arial"/>
        <family val="2"/>
      </rPr>
      <t>trials</t>
    </r>
    <r>
      <rPr>
        <sz val="10"/>
        <color indexed="61"/>
        <rFont val="Arial"/>
        <family val="2"/>
      </rPr>
      <t xml:space="preserve">, </t>
    </r>
    <r>
      <rPr>
        <sz val="10"/>
        <color indexed="57"/>
        <rFont val="Arial"/>
        <family val="2"/>
      </rPr>
      <t>probability s</t>
    </r>
    <r>
      <rPr>
        <sz val="10"/>
        <color indexed="61"/>
        <rFont val="Arial"/>
        <family val="2"/>
      </rPr>
      <t xml:space="preserve">, </t>
    </r>
    <r>
      <rPr>
        <sz val="10"/>
        <color indexed="53"/>
        <rFont val="Arial"/>
        <family val="2"/>
      </rPr>
      <t>cumulative</t>
    </r>
    <r>
      <rPr>
        <sz val="10"/>
        <rFont val="Arial"/>
        <family val="2"/>
      </rPr>
      <t>)</t>
    </r>
  </si>
  <si>
    <r>
      <t>number s</t>
    </r>
    <r>
      <rPr>
        <i/>
        <sz val="10"/>
        <color indexed="61"/>
        <rFont val="Arial"/>
        <family val="2"/>
      </rPr>
      <t xml:space="preserve"> </t>
    </r>
    <r>
      <rPr>
        <i/>
        <sz val="10"/>
        <rFont val="Arial"/>
        <family val="2"/>
      </rPr>
      <t>is the number of successes--the value of your Random Variable</t>
    </r>
  </si>
  <si>
    <r>
      <rPr>
        <i/>
        <sz val="10"/>
        <color indexed="53"/>
        <rFont val="Arial"/>
        <family val="2"/>
      </rPr>
      <t>cumulative</t>
    </r>
    <r>
      <rPr>
        <i/>
        <sz val="10"/>
        <color indexed="61"/>
        <rFont val="Arial"/>
        <family val="2"/>
      </rPr>
      <t xml:space="preserve"> </t>
    </r>
    <r>
      <rPr>
        <i/>
        <sz val="10"/>
        <rFont val="Arial"/>
        <family val="2"/>
      </rPr>
      <t xml:space="preserve">is asking if you want the cumulative probability--in which case you </t>
    </r>
  </si>
  <si>
    <r>
      <rPr>
        <i/>
        <sz val="10"/>
        <rFont val="Arial"/>
        <family val="2"/>
      </rPr>
      <t xml:space="preserve">type in </t>
    </r>
    <r>
      <rPr>
        <i/>
        <sz val="10"/>
        <color indexed="53"/>
        <rFont val="Arial"/>
        <family val="2"/>
      </rPr>
      <t>true</t>
    </r>
    <r>
      <rPr>
        <i/>
        <sz val="10"/>
        <color indexed="61"/>
        <rFont val="Arial"/>
        <family val="2"/>
      </rPr>
      <t>-</t>
    </r>
    <r>
      <rPr>
        <i/>
        <sz val="10"/>
        <rFont val="Arial"/>
        <family val="2"/>
      </rPr>
      <t xml:space="preserve">-or the single probability--in which case you type in </t>
    </r>
    <r>
      <rPr>
        <i/>
        <sz val="10"/>
        <color indexed="53"/>
        <rFont val="Arial"/>
        <family val="2"/>
      </rPr>
      <t>false</t>
    </r>
  </si>
  <si>
    <r>
      <t>trials</t>
    </r>
    <r>
      <rPr>
        <i/>
        <sz val="10"/>
        <color indexed="61"/>
        <rFont val="Arial"/>
        <family val="2"/>
      </rPr>
      <t xml:space="preserve"> </t>
    </r>
    <r>
      <rPr>
        <i/>
        <sz val="10"/>
        <rFont val="Arial"/>
        <family val="2"/>
      </rPr>
      <t>is the number of trials or events that make up the experiment</t>
    </r>
  </si>
  <si>
    <r>
      <t>probability s</t>
    </r>
    <r>
      <rPr>
        <i/>
        <sz val="10"/>
        <color indexed="61"/>
        <rFont val="Arial"/>
        <family val="2"/>
      </rPr>
      <t xml:space="preserve"> </t>
    </r>
    <r>
      <rPr>
        <i/>
        <sz val="10"/>
        <rFont val="Arial"/>
        <family val="2"/>
      </rPr>
      <t>is the probability of success (getting what you want)</t>
    </r>
  </si>
  <si>
    <t>A binomially distributed random variable is a random variable that can be explained in terms of P(success) and P(failure)--just 2 outcomes.</t>
  </si>
  <si>
    <t>A particular airline, for a particular flight, estimates that 15% of the people that buy tickets won't show up.  The flight holds 100 people; they sell 120 tickets.</t>
  </si>
  <si>
    <t>probability of showing up:</t>
  </si>
  <si>
    <t>probability of not showing up:</t>
  </si>
  <si>
    <t>Use the binomial distribution function to fill in the probability distribution table.  Make it interactive with the probability of not showing up .</t>
  </si>
  <si>
    <t>What is the probability that 100 people show up for the flight?</t>
  </si>
  <si>
    <t>What is the probability that 100 or fewer people show up?</t>
  </si>
  <si>
    <t>What is the most likely number of people to show up?</t>
  </si>
  <si>
    <t xml:space="preserve"> Set up a probability distribution that gives both the single and cumulative probabilities.</t>
  </si>
  <si>
    <r>
      <t xml:space="preserve">(A cumulative probability would tell you the probability of </t>
    </r>
    <r>
      <rPr>
        <i/>
        <sz val="10"/>
        <rFont val="Arial"/>
        <family val="2"/>
      </rPr>
      <t>x</t>
    </r>
    <r>
      <rPr>
        <sz val="10"/>
        <rFont val="Arial"/>
        <family val="2"/>
      </rPr>
      <t>or fewer successes, a single probability would tell you the probability of exactly x successes.)</t>
    </r>
  </si>
  <si>
    <t>P(X=7) =</t>
  </si>
  <si>
    <t>P(X=2) =</t>
  </si>
  <si>
    <t>P(X=0 or X=1 or X=2)</t>
  </si>
  <si>
    <t>option 1:</t>
  </si>
  <si>
    <t>option 2:</t>
  </si>
  <si>
    <t>P(X=0) =</t>
  </si>
  <si>
    <t>P(X=1) =</t>
  </si>
  <si>
    <t xml:space="preserve">sum = </t>
  </si>
  <si>
    <t>Making a Probability Distribution table using a Binomial Distribution</t>
  </si>
  <si>
    <t>P(x=8) =</t>
  </si>
  <si>
    <t>P(X&lt;=8) =</t>
  </si>
  <si>
    <t>P(X&gt;=8) =</t>
  </si>
  <si>
    <t>1- P(X&lt;=7) =</t>
  </si>
  <si>
    <t>A 10-question multiple choice quiz has 3 choices for each question.  There is only one correct answer to each question.  Assume you will guess at answers.  Let X be the number of correct answers given.</t>
  </si>
  <si>
    <t>P(X&lt;=2) =</t>
  </si>
  <si>
    <t xml:space="preserve"> </t>
  </si>
  <si>
    <t># of people that show up</t>
  </si>
  <si>
    <t>d)</t>
  </si>
  <si>
    <t>What is the probability of getting 8 or more questions correct?</t>
  </si>
  <si>
    <t>P(X=8) =</t>
  </si>
  <si>
    <t>P(X=9) =</t>
  </si>
  <si>
    <t>P(X=10) =</t>
  </si>
  <si>
    <t>1 - P(X&lt;=7)=</t>
  </si>
  <si>
    <t>What is the probability of getting exactly 2 questions correct?</t>
  </si>
  <si>
    <t>P(success) = 1/3</t>
  </si>
  <si>
    <t>we will guess 10 times, trials =10</t>
  </si>
  <si>
    <t>P( number of successes = 7)</t>
  </si>
  <si>
    <t>Binom.dist(7=number_s,10=number trials, 1/3=P(success),false)</t>
  </si>
  <si>
    <t>P(x&lt;=2)</t>
  </si>
  <si>
    <t>What is the prob of 7 or higher?</t>
  </si>
  <si>
    <t>What is the probability of getting from 2 to 5 heads?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</si>
</sst>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0.000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color indexed="6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53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i/>
      <sz val="10"/>
      <color indexed="61"/>
      <name val="Arial"/>
      <family val="2"/>
    </font>
    <font>
      <i/>
      <sz val="10"/>
      <color indexed="12"/>
      <name val="Arial"/>
      <family val="2"/>
    </font>
    <font>
      <i/>
      <sz val="10"/>
      <color indexed="57"/>
      <name val="Arial"/>
      <family val="2"/>
    </font>
    <font>
      <i/>
      <sz val="10"/>
      <color indexed="5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1" fontId="0" fillId="0" borderId="0" xfId="0" applyNumberFormat="1"/>
    <xf numFmtId="0" fontId="0" fillId="0" borderId="0" xfId="0" quotePrefix="1"/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0" fillId="0" borderId="0" xfId="0" applyFill="1"/>
    <xf numFmtId="0" fontId="8" fillId="0" borderId="0" xfId="0" quotePrefix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8" fillId="0" borderId="0" xfId="0" applyFont="1" applyAlignment="1"/>
    <xf numFmtId="0" fontId="1" fillId="0" borderId="0" xfId="0" applyFont="1" applyAlignment="1"/>
    <xf numFmtId="0" fontId="17" fillId="0" borderId="0" xfId="0" applyFont="1"/>
    <xf numFmtId="0" fontId="19" fillId="0" borderId="0" xfId="0" applyFont="1"/>
    <xf numFmtId="0" fontId="0" fillId="0" borderId="0" xfId="0" quotePrefix="1" applyFill="1"/>
    <xf numFmtId="0" fontId="0" fillId="0" borderId="0" xfId="0" applyFill="1" applyAlignment="1"/>
    <xf numFmtId="0" fontId="0" fillId="2" borderId="0" xfId="0" applyFill="1" applyAlignment="1">
      <alignment horizontal="left"/>
    </xf>
    <xf numFmtId="0" fontId="8" fillId="0" borderId="0" xfId="1"/>
    <xf numFmtId="0" fontId="8" fillId="0" borderId="0" xfId="1" applyAlignment="1">
      <alignment wrapText="1"/>
    </xf>
    <xf numFmtId="0" fontId="8" fillId="0" borderId="0" xfId="1" applyAlignment="1">
      <alignment horizontal="right"/>
    </xf>
    <xf numFmtId="0" fontId="20" fillId="0" borderId="0" xfId="1" applyFont="1" applyAlignment="1"/>
    <xf numFmtId="0" fontId="21" fillId="0" borderId="0" xfId="1" applyFont="1" applyAlignment="1"/>
    <xf numFmtId="0" fontId="21" fillId="0" borderId="0" xfId="1" applyFont="1"/>
    <xf numFmtId="0" fontId="8" fillId="0" borderId="0" xfId="1" applyAlignment="1">
      <alignment horizontal="right" wrapText="1"/>
    </xf>
    <xf numFmtId="2" fontId="0" fillId="0" borderId="0" xfId="0" applyNumberFormat="1"/>
    <xf numFmtId="0" fontId="8" fillId="0" borderId="1" xfId="0" applyFont="1" applyBorder="1" applyAlignment="1">
      <alignment horizontal="center"/>
    </xf>
    <xf numFmtId="10" fontId="0" fillId="0" borderId="0" xfId="2" applyNumberFormat="1" applyFont="1"/>
    <xf numFmtId="10" fontId="22" fillId="3" borderId="1" xfId="2" applyNumberFormat="1" applyFont="1" applyFill="1" applyBorder="1" applyAlignment="1">
      <alignment horizontal="center"/>
    </xf>
    <xf numFmtId="10" fontId="0" fillId="0" borderId="0" xfId="0" applyNumberFormat="1"/>
    <xf numFmtId="10" fontId="25" fillId="4" borderId="0" xfId="2" applyNumberFormat="1" applyFont="1" applyFill="1"/>
    <xf numFmtId="165" fontId="0" fillId="4" borderId="0" xfId="0" applyNumberFormat="1" applyFill="1"/>
    <xf numFmtId="0" fontId="0" fillId="4" borderId="1" xfId="0" applyFill="1" applyBorder="1" applyAlignment="1">
      <alignment horizontal="center"/>
    </xf>
    <xf numFmtId="0" fontId="8" fillId="5" borderId="1" xfId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8" fillId="0" borderId="1" xfId="1" applyBorder="1" applyAlignment="1">
      <alignment horizontal="right"/>
    </xf>
    <xf numFmtId="0" fontId="8" fillId="0" borderId="1" xfId="1" applyBorder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0" fillId="2" borderId="9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8" fillId="2" borderId="3" xfId="1" applyFill="1" applyBorder="1" applyAlignment="1">
      <alignment vertical="center" wrapText="1"/>
    </xf>
    <xf numFmtId="0" fontId="8" fillId="2" borderId="4" xfId="1" applyFill="1" applyBorder="1" applyAlignment="1">
      <alignment vertical="center" wrapText="1"/>
    </xf>
    <xf numFmtId="0" fontId="8" fillId="2" borderId="5" xfId="1" applyFill="1" applyBorder="1" applyAlignment="1">
      <alignment vertical="center" wrapText="1"/>
    </xf>
    <xf numFmtId="0" fontId="8" fillId="2" borderId="9" xfId="1" applyFill="1" applyBorder="1" applyAlignment="1">
      <alignment vertical="center" wrapText="1"/>
    </xf>
    <xf numFmtId="0" fontId="8" fillId="2" borderId="0" xfId="1" applyFill="1" applyBorder="1" applyAlignment="1">
      <alignment vertical="center" wrapText="1"/>
    </xf>
    <xf numFmtId="0" fontId="8" fillId="2" borderId="10" xfId="1" applyFill="1" applyBorder="1" applyAlignment="1">
      <alignment vertical="center" wrapText="1"/>
    </xf>
    <xf numFmtId="0" fontId="8" fillId="2" borderId="6" xfId="1" applyFill="1" applyBorder="1" applyAlignment="1">
      <alignment vertical="center" wrapText="1"/>
    </xf>
    <xf numFmtId="0" fontId="8" fillId="2" borderId="7" xfId="1" applyFill="1" applyBorder="1" applyAlignment="1">
      <alignment vertical="center" wrapText="1"/>
    </xf>
    <xf numFmtId="0" fontId="8" fillId="2" borderId="8" xfId="1" applyFill="1" applyBorder="1" applyAlignment="1">
      <alignment vertical="center" wrapText="1"/>
    </xf>
    <xf numFmtId="0" fontId="18" fillId="2" borderId="0" xfId="1" applyFont="1" applyFill="1" applyAlignment="1">
      <alignment wrapText="1"/>
    </xf>
    <xf numFmtId="0" fontId="8" fillId="2" borderId="0" xfId="1" applyFill="1" applyAlignment="1">
      <alignment wrapText="1"/>
    </xf>
    <xf numFmtId="0" fontId="8" fillId="0" borderId="3" xfId="1" applyBorder="1" applyAlignment="1">
      <alignment horizontal="right" wrapText="1"/>
    </xf>
    <xf numFmtId="0" fontId="8" fillId="0" borderId="5" xfId="1" applyBorder="1" applyAlignment="1">
      <alignment horizontal="right" wrapText="1"/>
    </xf>
    <xf numFmtId="0" fontId="8" fillId="0" borderId="6" xfId="1" applyBorder="1" applyAlignment="1">
      <alignment horizontal="right" wrapText="1"/>
    </xf>
    <xf numFmtId="0" fontId="8" fillId="0" borderId="8" xfId="1" applyBorder="1" applyAlignment="1">
      <alignment horizontal="right" wrapText="1"/>
    </xf>
    <xf numFmtId="0" fontId="8" fillId="0" borderId="0" xfId="1" applyAlignment="1">
      <alignment horizontal="right"/>
    </xf>
    <xf numFmtId="0" fontId="8" fillId="0" borderId="0" xfId="1" applyAlignment="1">
      <alignment horizontal="center"/>
    </xf>
    <xf numFmtId="0" fontId="8" fillId="2" borderId="0" xfId="1" applyFill="1" applyAlignment="1">
      <alignment horizontal="left"/>
    </xf>
    <xf numFmtId="165" fontId="0" fillId="0" borderId="0" xfId="2" applyNumberFormat="1" applyFont="1"/>
    <xf numFmtId="10" fontId="22" fillId="6" borderId="1" xfId="2" applyNumberFormat="1" applyFont="1" applyFill="1" applyBorder="1" applyAlignment="1">
      <alignment horizontal="center"/>
    </xf>
    <xf numFmtId="10" fontId="0" fillId="6" borderId="0" xfId="0" applyNumberFormat="1" applyFill="1"/>
    <xf numFmtId="10" fontId="0" fillId="7" borderId="0" xfId="0" applyNumberFormat="1" applyFill="1"/>
    <xf numFmtId="10" fontId="22" fillId="7" borderId="1" xfId="2" applyNumberFormat="1" applyFont="1" applyFill="1" applyBorder="1" applyAlignment="1">
      <alignment horizontal="center"/>
    </xf>
    <xf numFmtId="10" fontId="22" fillId="0" borderId="1" xfId="2" applyNumberFormat="1" applyFont="1" applyFill="1" applyBorder="1" applyAlignment="1">
      <alignment horizontal="center"/>
    </xf>
    <xf numFmtId="0" fontId="0" fillId="6" borderId="0" xfId="0" applyFill="1"/>
    <xf numFmtId="0" fontId="0" fillId="6" borderId="1" xfId="0" applyFill="1" applyBorder="1" applyAlignment="1">
      <alignment horizontal="center"/>
    </xf>
    <xf numFmtId="0" fontId="0" fillId="8" borderId="0" xfId="0" applyFill="1"/>
    <xf numFmtId="0" fontId="0" fillId="8" borderId="1" xfId="0" applyFill="1" applyBorder="1" applyAlignment="1">
      <alignment horizontal="center"/>
    </xf>
    <xf numFmtId="164" fontId="8" fillId="5" borderId="1" xfId="2" applyNumberFormat="1" applyFont="1" applyFill="1" applyBorder="1"/>
    <xf numFmtId="164" fontId="8" fillId="0" borderId="0" xfId="1" applyNumberFormat="1"/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zoomScale="130" zoomScaleNormal="130" workbookViewId="0">
      <selection activeCell="L10" sqref="L10"/>
    </sheetView>
  </sheetViews>
  <sheetFormatPr defaultRowHeight="12.75" x14ac:dyDescent="0.2"/>
  <cols>
    <col min="1" max="1" width="5.7109375" customWidth="1"/>
    <col min="2" max="2" width="5.5703125" customWidth="1"/>
    <col min="3" max="3" width="7.42578125" customWidth="1"/>
    <col min="4" max="5" width="11.42578125" customWidth="1"/>
  </cols>
  <sheetData>
    <row r="2" spans="2:8" ht="15.75" x14ac:dyDescent="0.25">
      <c r="B2" s="22" t="s">
        <v>4</v>
      </c>
    </row>
    <row r="4" spans="2:8" x14ac:dyDescent="0.2">
      <c r="B4" s="48" t="s">
        <v>34</v>
      </c>
      <c r="C4" s="49"/>
      <c r="D4" s="49"/>
      <c r="E4" s="49"/>
      <c r="F4" s="49"/>
      <c r="G4" s="49"/>
      <c r="H4" s="50"/>
    </row>
    <row r="5" spans="2:8" x14ac:dyDescent="0.2">
      <c r="B5" s="51"/>
      <c r="C5" s="52"/>
      <c r="D5" s="52"/>
      <c r="E5" s="52"/>
      <c r="F5" s="52"/>
      <c r="G5" s="52"/>
      <c r="H5" s="53"/>
    </row>
    <row r="8" spans="2:8" x14ac:dyDescent="0.2">
      <c r="B8" s="1" t="s">
        <v>3</v>
      </c>
    </row>
    <row r="10" spans="2:8" x14ac:dyDescent="0.2">
      <c r="B10" s="46" t="s">
        <v>1</v>
      </c>
      <c r="C10" s="46"/>
      <c r="D10" s="14" t="s">
        <v>28</v>
      </c>
      <c r="E10" s="2"/>
      <c r="F10" s="2"/>
    </row>
    <row r="11" spans="2:8" x14ac:dyDescent="0.2">
      <c r="C11" s="2"/>
      <c r="F11" s="2"/>
    </row>
    <row r="12" spans="2:8" x14ac:dyDescent="0.2">
      <c r="C12" s="2"/>
      <c r="D12" s="15" t="s">
        <v>29</v>
      </c>
      <c r="E12" s="16"/>
      <c r="F12" s="2"/>
    </row>
    <row r="13" spans="2:8" x14ac:dyDescent="0.2">
      <c r="C13" s="2"/>
      <c r="D13" s="17" t="s">
        <v>32</v>
      </c>
      <c r="E13" s="16"/>
      <c r="F13" s="2"/>
    </row>
    <row r="14" spans="2:8" x14ac:dyDescent="0.2">
      <c r="C14" s="2"/>
      <c r="D14" s="18" t="s">
        <v>33</v>
      </c>
      <c r="E14" s="16"/>
      <c r="F14" s="2"/>
    </row>
    <row r="15" spans="2:8" x14ac:dyDescent="0.2">
      <c r="C15" s="2"/>
      <c r="D15" s="19" t="s">
        <v>30</v>
      </c>
      <c r="E15" s="16"/>
      <c r="F15" s="2"/>
    </row>
    <row r="16" spans="2:8" x14ac:dyDescent="0.2">
      <c r="C16" s="2"/>
      <c r="D16" s="16"/>
      <c r="E16" s="16" t="s">
        <v>31</v>
      </c>
      <c r="F16" s="2"/>
    </row>
    <row r="17" spans="3:11" x14ac:dyDescent="0.2">
      <c r="D17" s="2"/>
      <c r="E17" s="2"/>
    </row>
    <row r="18" spans="3:11" x14ac:dyDescent="0.2">
      <c r="E18" s="47" t="s">
        <v>43</v>
      </c>
      <c r="F18" s="47"/>
      <c r="G18" s="47"/>
      <c r="H18" s="47"/>
      <c r="I18" s="47"/>
      <c r="J18" s="47"/>
      <c r="K18" s="47"/>
    </row>
    <row r="19" spans="3:11" x14ac:dyDescent="0.2">
      <c r="C19" s="3" t="s">
        <v>59</v>
      </c>
      <c r="E19" s="47"/>
      <c r="F19" s="47"/>
      <c r="G19" s="47"/>
      <c r="H19" s="47"/>
      <c r="I19" s="47"/>
      <c r="J19" s="47"/>
      <c r="K19" s="47"/>
    </row>
    <row r="20" spans="3:11" x14ac:dyDescent="0.2">
      <c r="E20" s="20"/>
      <c r="F20" s="21"/>
      <c r="G20" s="21"/>
      <c r="H20" s="21"/>
      <c r="I20" s="21"/>
      <c r="J20" s="21"/>
      <c r="K20" s="21"/>
    </row>
    <row r="21" spans="3:11" x14ac:dyDescent="0.2">
      <c r="E21" s="4"/>
      <c r="F21" s="4"/>
    </row>
    <row r="22" spans="3:11" x14ac:dyDescent="0.2">
      <c r="D22" s="4"/>
      <c r="E22" s="4"/>
    </row>
  </sheetData>
  <mergeCells count="3">
    <mergeCell ref="B10:C10"/>
    <mergeCell ref="E18:K19"/>
    <mergeCell ref="B4:H5"/>
  </mergeCells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3"/>
  <sheetViews>
    <sheetView tabSelected="1" topLeftCell="A19" zoomScale="150" zoomScaleNormal="150" workbookViewId="0">
      <selection activeCell="I23" sqref="I23"/>
    </sheetView>
  </sheetViews>
  <sheetFormatPr defaultRowHeight="12.75" x14ac:dyDescent="0.2"/>
  <cols>
    <col min="1" max="1" width="4.85546875" customWidth="1"/>
    <col min="2" max="2" width="6.28515625" customWidth="1"/>
    <col min="4" max="5" width="13.7109375" customWidth="1"/>
    <col min="7" max="7" width="11.85546875" bestFit="1" customWidth="1"/>
    <col min="8" max="8" width="15.7109375" customWidth="1"/>
  </cols>
  <sheetData>
    <row r="2" spans="2:10" ht="14.25" x14ac:dyDescent="0.2">
      <c r="B2" s="23" t="s">
        <v>0</v>
      </c>
    </row>
    <row r="4" spans="2:10" x14ac:dyDescent="0.2">
      <c r="B4" s="12"/>
      <c r="C4" s="54" t="s">
        <v>22</v>
      </c>
      <c r="D4" s="55"/>
      <c r="E4" s="55"/>
      <c r="F4" s="55"/>
      <c r="G4" s="55"/>
      <c r="H4" s="55"/>
      <c r="I4" s="56"/>
      <c r="J4" t="s">
        <v>68</v>
      </c>
    </row>
    <row r="5" spans="2:10" x14ac:dyDescent="0.2">
      <c r="C5" s="57"/>
      <c r="D5" s="58"/>
      <c r="E5" s="58"/>
      <c r="F5" s="58"/>
      <c r="G5" s="58"/>
      <c r="H5" s="58"/>
      <c r="I5" s="59"/>
      <c r="J5" t="s">
        <v>69</v>
      </c>
    </row>
    <row r="6" spans="2:10" x14ac:dyDescent="0.2">
      <c r="C6" s="3"/>
    </row>
    <row r="7" spans="2:10" x14ac:dyDescent="0.2">
      <c r="B7" s="11" t="s">
        <v>19</v>
      </c>
      <c r="C7" s="60" t="s">
        <v>20</v>
      </c>
      <c r="D7" s="60"/>
      <c r="E7" s="60"/>
      <c r="F7" s="60"/>
      <c r="G7" s="60"/>
      <c r="H7" s="60"/>
      <c r="I7" t="s">
        <v>70</v>
      </c>
    </row>
    <row r="9" spans="2:10" x14ac:dyDescent="0.2">
      <c r="D9" s="3" t="s">
        <v>44</v>
      </c>
      <c r="E9" s="36">
        <f>BINOMDIST(7,10,1/3,FALSE)</f>
        <v>1.6257684296093075E-2</v>
      </c>
      <c r="G9" t="s">
        <v>71</v>
      </c>
    </row>
    <row r="10" spans="2:10" x14ac:dyDescent="0.2">
      <c r="E10" s="36">
        <f>_xlfn.BINOM.DIST(3,10,2/3,FALSE)</f>
        <v>1.6257684296093106E-2</v>
      </c>
    </row>
    <row r="11" spans="2:10" x14ac:dyDescent="0.2">
      <c r="B11" s="11" t="s">
        <v>21</v>
      </c>
      <c r="C11" s="60" t="s">
        <v>67</v>
      </c>
      <c r="D11" s="60"/>
      <c r="E11" s="60"/>
      <c r="F11" s="60"/>
      <c r="G11" s="60"/>
      <c r="H11" s="60"/>
    </row>
    <row r="13" spans="2:10" x14ac:dyDescent="0.2">
      <c r="D13" s="3" t="s">
        <v>45</v>
      </c>
      <c r="E13" s="39">
        <f>_xlfn.BINOM.DIST(2,10,1/3,FALSE)</f>
        <v>0.19509221155311701</v>
      </c>
    </row>
    <row r="15" spans="2:10" x14ac:dyDescent="0.2">
      <c r="B15" s="11" t="s">
        <v>23</v>
      </c>
      <c r="C15" s="60" t="s">
        <v>24</v>
      </c>
      <c r="D15" s="60"/>
      <c r="E15" s="60"/>
      <c r="F15" s="60"/>
      <c r="G15" s="60"/>
      <c r="H15" s="60"/>
    </row>
    <row r="17" spans="2:8" x14ac:dyDescent="0.2">
      <c r="C17" s="3" t="s">
        <v>47</v>
      </c>
      <c r="G17" s="3" t="s">
        <v>48</v>
      </c>
    </row>
    <row r="18" spans="2:8" x14ac:dyDescent="0.2">
      <c r="C18" s="3" t="s">
        <v>46</v>
      </c>
      <c r="G18" s="3" t="s">
        <v>58</v>
      </c>
      <c r="H18" s="36">
        <f>BINOMDIST(2,10, 1/3, TRUE)</f>
        <v>0.2991413910481126</v>
      </c>
    </row>
    <row r="20" spans="2:8" x14ac:dyDescent="0.2">
      <c r="C20" s="3" t="s">
        <v>49</v>
      </c>
      <c r="D20" s="36">
        <f>BINOMDIST(0,10, 1/3, FALSE)</f>
        <v>1.7341529915832619E-2</v>
      </c>
    </row>
    <row r="21" spans="2:8" x14ac:dyDescent="0.2">
      <c r="C21" s="3" t="s">
        <v>50</v>
      </c>
      <c r="D21" s="36">
        <f>BINOMDIST(1,10, 1/3, FALSE)</f>
        <v>8.6707649579163118E-2</v>
      </c>
    </row>
    <row r="22" spans="2:8" x14ac:dyDescent="0.2">
      <c r="C22" s="3" t="s">
        <v>45</v>
      </c>
      <c r="D22" s="36">
        <f>BINOMDIST(2,10, 1/3, FALSE)</f>
        <v>0.19509221155311701</v>
      </c>
    </row>
    <row r="23" spans="2:8" x14ac:dyDescent="0.2">
      <c r="D23" s="36"/>
    </row>
    <row r="24" spans="2:8" x14ac:dyDescent="0.2">
      <c r="B24" t="s">
        <v>72</v>
      </c>
      <c r="C24" s="3" t="s">
        <v>51</v>
      </c>
      <c r="D24" s="36">
        <f>SUM(D20:D22)</f>
        <v>0.29914139104811277</v>
      </c>
    </row>
    <row r="26" spans="2:8" x14ac:dyDescent="0.2">
      <c r="B26" s="11" t="s">
        <v>61</v>
      </c>
      <c r="C26" s="60" t="s">
        <v>62</v>
      </c>
      <c r="D26" s="60"/>
      <c r="E26" s="60"/>
      <c r="F26" s="60"/>
      <c r="G26" s="60"/>
      <c r="H26" s="60"/>
    </row>
    <row r="28" spans="2:8" x14ac:dyDescent="0.2">
      <c r="C28" s="3" t="s">
        <v>47</v>
      </c>
      <c r="G28" s="3" t="s">
        <v>48</v>
      </c>
    </row>
    <row r="29" spans="2:8" x14ac:dyDescent="0.2">
      <c r="C29" s="3" t="s">
        <v>63</v>
      </c>
      <c r="D29" s="40">
        <f>_xlfn.BINOM.DIST(8,10,1/3,FALSE)</f>
        <v>3.0483158055174459E-3</v>
      </c>
      <c r="G29" s="3" t="s">
        <v>55</v>
      </c>
      <c r="H29" s="84">
        <f>1-_xlfn.BINOM.DIST(7,10,1/3,TRUE)</f>
        <v>3.4039526494944461E-3</v>
      </c>
    </row>
    <row r="30" spans="2:8" x14ac:dyDescent="0.2">
      <c r="C30" s="3" t="s">
        <v>64</v>
      </c>
      <c r="D30" s="40">
        <f>_xlfn.BINOM.DIST(9,10,1/3,FALSE)</f>
        <v>3.3870175616860506E-4</v>
      </c>
      <c r="G30" s="3" t="s">
        <v>66</v>
      </c>
    </row>
    <row r="31" spans="2:8" x14ac:dyDescent="0.2">
      <c r="C31" s="3" t="s">
        <v>65</v>
      </c>
      <c r="D31" s="40">
        <f>_xlfn.BINOM.DIST(10,10,1/3,FALSE)</f>
        <v>1.6935087808430265E-5</v>
      </c>
    </row>
    <row r="33" spans="3:4" x14ac:dyDescent="0.2">
      <c r="C33" s="3" t="s">
        <v>51</v>
      </c>
      <c r="D33" s="40">
        <f>SUM(D29:D31)</f>
        <v>3.4039526494944812E-3</v>
      </c>
    </row>
  </sheetData>
  <mergeCells count="5">
    <mergeCell ref="C4:I5"/>
    <mergeCell ref="C7:H7"/>
    <mergeCell ref="C11:H11"/>
    <mergeCell ref="C15:H15"/>
    <mergeCell ref="C26:H2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topLeftCell="C1" zoomScale="130" zoomScaleNormal="130" workbookViewId="0">
      <selection activeCell="J26" sqref="J26"/>
    </sheetView>
  </sheetViews>
  <sheetFormatPr defaultRowHeight="12.75" x14ac:dyDescent="0.2"/>
  <cols>
    <col min="2" max="3" width="10.42578125" customWidth="1"/>
    <col min="4" max="4" width="12.85546875" customWidth="1"/>
    <col min="5" max="7" width="4.28515625" customWidth="1"/>
  </cols>
  <sheetData>
    <row r="2" spans="1:10" ht="14.25" x14ac:dyDescent="0.2">
      <c r="A2" s="23" t="s">
        <v>52</v>
      </c>
      <c r="C2" s="4"/>
      <c r="D2" s="4"/>
    </row>
    <row r="3" spans="1:10" x14ac:dyDescent="0.2">
      <c r="C3" s="4"/>
      <c r="D3" s="4"/>
    </row>
    <row r="4" spans="1:10" x14ac:dyDescent="0.2">
      <c r="A4" s="4" t="s">
        <v>14</v>
      </c>
      <c r="B4" s="4"/>
    </row>
    <row r="5" spans="1:10" x14ac:dyDescent="0.2">
      <c r="A5" s="4"/>
      <c r="B5" s="4"/>
    </row>
    <row r="6" spans="1:10" x14ac:dyDescent="0.2">
      <c r="A6" s="5" t="s">
        <v>2</v>
      </c>
      <c r="B6" s="54" t="s">
        <v>57</v>
      </c>
      <c r="C6" s="55"/>
      <c r="D6" s="55"/>
      <c r="E6" s="55"/>
      <c r="F6" s="55"/>
      <c r="G6" s="55"/>
      <c r="H6" s="56"/>
    </row>
    <row r="7" spans="1:10" x14ac:dyDescent="0.2">
      <c r="A7" s="5"/>
      <c r="B7" s="61"/>
      <c r="C7" s="62"/>
      <c r="D7" s="62"/>
      <c r="E7" s="62"/>
      <c r="F7" s="62"/>
      <c r="G7" s="62"/>
      <c r="H7" s="63"/>
    </row>
    <row r="8" spans="1:10" x14ac:dyDescent="0.2">
      <c r="B8" s="57"/>
      <c r="C8" s="58"/>
      <c r="D8" s="58"/>
      <c r="E8" s="58"/>
      <c r="F8" s="58"/>
      <c r="G8" s="58"/>
      <c r="H8" s="59"/>
    </row>
    <row r="10" spans="1:10" x14ac:dyDescent="0.2">
      <c r="B10" s="6" t="s">
        <v>9</v>
      </c>
      <c r="C10" s="7" t="s">
        <v>7</v>
      </c>
      <c r="D10" s="7" t="s">
        <v>8</v>
      </c>
    </row>
    <row r="11" spans="1:10" x14ac:dyDescent="0.2">
      <c r="B11" s="8" t="s">
        <v>10</v>
      </c>
      <c r="C11" s="8" t="s">
        <v>5</v>
      </c>
      <c r="D11" s="35" t="s">
        <v>6</v>
      </c>
      <c r="F11" s="5" t="s">
        <v>11</v>
      </c>
      <c r="G11" s="3" t="s">
        <v>25</v>
      </c>
    </row>
    <row r="12" spans="1:10" x14ac:dyDescent="0.2">
      <c r="B12" s="8">
        <v>0</v>
      </c>
      <c r="C12" s="37">
        <f>_xlfn.BINOM.DIST(B12,10,1/3,FALSE)</f>
        <v>1.7341529915832619E-2</v>
      </c>
      <c r="D12" s="37">
        <f>_xlfn.BINOM.DIST(B12,10,1/3,TRUE)</f>
        <v>1.7341529915832619E-2</v>
      </c>
      <c r="H12" s="3" t="s">
        <v>53</v>
      </c>
      <c r="I12" s="86">
        <f>C20</f>
        <v>3.0483158055174459E-3</v>
      </c>
      <c r="J12" s="13"/>
    </row>
    <row r="13" spans="1:10" x14ac:dyDescent="0.2">
      <c r="B13" s="8">
        <v>1</v>
      </c>
      <c r="C13" s="37">
        <f t="shared" ref="C13:C22" si="0">_xlfn.BINOM.DIST(B13,10,1/3,FALSE)</f>
        <v>8.6707649579163118E-2</v>
      </c>
      <c r="D13" s="37">
        <f t="shared" ref="D13:D22" si="1">_xlfn.BINOM.DIST(B13,10,1/3,TRUE)</f>
        <v>0.10404917949499576</v>
      </c>
    </row>
    <row r="14" spans="1:10" x14ac:dyDescent="0.2">
      <c r="B14" s="8">
        <v>2</v>
      </c>
      <c r="C14" s="37">
        <f t="shared" si="0"/>
        <v>0.19509221155311701</v>
      </c>
      <c r="D14" s="37">
        <f t="shared" si="1"/>
        <v>0.2991413910481126</v>
      </c>
      <c r="F14" s="5" t="s">
        <v>15</v>
      </c>
      <c r="G14" s="3" t="s">
        <v>26</v>
      </c>
    </row>
    <row r="15" spans="1:10" x14ac:dyDescent="0.2">
      <c r="B15" s="8">
        <v>3</v>
      </c>
      <c r="C15" s="37">
        <f t="shared" si="0"/>
        <v>0.26012294873748926</v>
      </c>
      <c r="D15" s="37">
        <f t="shared" si="1"/>
        <v>0.55926433978560208</v>
      </c>
      <c r="H15" s="3" t="s">
        <v>54</v>
      </c>
      <c r="I15" s="87">
        <f>SUM(C12:C20)</f>
        <v>0.99964436315602312</v>
      </c>
      <c r="J15" s="13"/>
    </row>
    <row r="16" spans="1:10" x14ac:dyDescent="0.2">
      <c r="B16" s="8">
        <v>4</v>
      </c>
      <c r="C16" s="37">
        <f t="shared" si="0"/>
        <v>0.22760758014530308</v>
      </c>
      <c r="D16" s="37">
        <f t="shared" si="1"/>
        <v>0.78687191993090499</v>
      </c>
    </row>
    <row r="17" spans="2:10" x14ac:dyDescent="0.2">
      <c r="B17" s="8">
        <v>5</v>
      </c>
      <c r="C17" s="37">
        <f t="shared" si="0"/>
        <v>0.13656454808718177</v>
      </c>
      <c r="D17" s="37">
        <f t="shared" si="1"/>
        <v>0.92343646801808676</v>
      </c>
      <c r="F17" s="5" t="s">
        <v>16</v>
      </c>
      <c r="G17" s="3" t="s">
        <v>27</v>
      </c>
    </row>
    <row r="18" spans="2:10" x14ac:dyDescent="0.2">
      <c r="B18" s="8">
        <v>6</v>
      </c>
      <c r="C18" s="37">
        <f t="shared" si="0"/>
        <v>5.6901895036325721E-2</v>
      </c>
      <c r="D18" s="37">
        <f t="shared" si="1"/>
        <v>0.98033836305441246</v>
      </c>
      <c r="I18" s="13"/>
      <c r="J18" s="13"/>
    </row>
    <row r="19" spans="2:10" x14ac:dyDescent="0.2">
      <c r="B19" s="8">
        <v>7</v>
      </c>
      <c r="C19" s="37">
        <f t="shared" si="0"/>
        <v>1.6257684296093075E-2</v>
      </c>
      <c r="D19" s="37">
        <f t="shared" si="1"/>
        <v>0.99659604735050555</v>
      </c>
      <c r="H19" s="3" t="s">
        <v>55</v>
      </c>
      <c r="I19" s="38">
        <f>SUM(C20:C22)</f>
        <v>3.4039526494944812E-3</v>
      </c>
    </row>
    <row r="20" spans="2:10" x14ac:dyDescent="0.2">
      <c r="B20" s="8">
        <v>8</v>
      </c>
      <c r="C20" s="85">
        <f t="shared" si="0"/>
        <v>3.0483158055174459E-3</v>
      </c>
      <c r="D20" s="88">
        <f t="shared" si="1"/>
        <v>0.99964436315602301</v>
      </c>
    </row>
    <row r="21" spans="2:10" x14ac:dyDescent="0.2">
      <c r="B21" s="8">
        <v>9</v>
      </c>
      <c r="C21" s="89">
        <f t="shared" si="0"/>
        <v>3.3870175616860506E-4</v>
      </c>
      <c r="D21" s="37">
        <f t="shared" si="1"/>
        <v>0.99998306491219158</v>
      </c>
      <c r="H21" s="11" t="s">
        <v>56</v>
      </c>
      <c r="I21" s="38">
        <f>1-D19</f>
        <v>3.4039526494944461E-3</v>
      </c>
    </row>
    <row r="22" spans="2:10" x14ac:dyDescent="0.2">
      <c r="B22" s="8">
        <v>10</v>
      </c>
      <c r="C22" s="37">
        <f t="shared" si="0"/>
        <v>1.6935087808430265E-5</v>
      </c>
      <c r="D22" s="37">
        <f t="shared" si="1"/>
        <v>1</v>
      </c>
    </row>
    <row r="24" spans="2:10" x14ac:dyDescent="0.2">
      <c r="C24" s="3"/>
      <c r="G24" t="s">
        <v>73</v>
      </c>
    </row>
    <row r="25" spans="2:10" x14ac:dyDescent="0.2">
      <c r="C25" s="34"/>
      <c r="I25" s="38">
        <f>SUM(C19:C22)</f>
        <v>1.9661636945587556E-2</v>
      </c>
      <c r="J25" s="38">
        <f>1-D18</f>
        <v>1.9661636945587535E-2</v>
      </c>
    </row>
    <row r="34" spans="4:5" x14ac:dyDescent="0.2">
      <c r="E34" s="9"/>
    </row>
    <row r="35" spans="4:5" x14ac:dyDescent="0.2">
      <c r="D35" s="5"/>
      <c r="E35" s="10"/>
    </row>
    <row r="36" spans="4:5" x14ac:dyDescent="0.2">
      <c r="E36" s="10"/>
    </row>
  </sheetData>
  <mergeCells count="1">
    <mergeCell ref="B6:H8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topLeftCell="B1" zoomScale="130" zoomScaleNormal="130" workbookViewId="0">
      <selection activeCell="H17" sqref="H17"/>
    </sheetView>
  </sheetViews>
  <sheetFormatPr defaultRowHeight="12.75" x14ac:dyDescent="0.2"/>
  <cols>
    <col min="2" max="2" width="10.5703125" customWidth="1"/>
    <col min="3" max="3" width="13.5703125" customWidth="1"/>
    <col min="4" max="4" width="13.85546875" customWidth="1"/>
    <col min="5" max="5" width="4.5703125" customWidth="1"/>
    <col min="6" max="6" width="4.28515625" customWidth="1"/>
  </cols>
  <sheetData>
    <row r="2" spans="1:12" x14ac:dyDescent="0.2">
      <c r="A2" s="60" t="s">
        <v>42</v>
      </c>
      <c r="B2" s="60"/>
      <c r="C2" s="60"/>
      <c r="D2" s="60"/>
      <c r="E2" s="60"/>
      <c r="F2" s="60"/>
      <c r="G2" s="60"/>
      <c r="H2" s="60"/>
      <c r="I2" s="60"/>
    </row>
    <row r="3" spans="1:12" x14ac:dyDescent="0.2">
      <c r="A3" s="4"/>
    </row>
    <row r="4" spans="1:12" x14ac:dyDescent="0.2">
      <c r="A4" s="5" t="s">
        <v>2</v>
      </c>
      <c r="B4" s="64" t="s">
        <v>12</v>
      </c>
      <c r="C4" s="64"/>
      <c r="D4" s="64"/>
      <c r="E4" s="64"/>
      <c r="F4" s="64"/>
      <c r="G4" s="25"/>
    </row>
    <row r="6" spans="1:12" x14ac:dyDescent="0.2">
      <c r="B6" s="6" t="s">
        <v>9</v>
      </c>
      <c r="C6" s="7" t="s">
        <v>7</v>
      </c>
      <c r="D6" s="7" t="s">
        <v>8</v>
      </c>
    </row>
    <row r="7" spans="1:12" x14ac:dyDescent="0.2">
      <c r="B7" s="8" t="s">
        <v>13</v>
      </c>
      <c r="C7" s="8" t="s">
        <v>5</v>
      </c>
      <c r="D7" s="8" t="s">
        <v>6</v>
      </c>
      <c r="F7" s="5" t="s">
        <v>11</v>
      </c>
      <c r="G7" s="65" t="s">
        <v>17</v>
      </c>
      <c r="H7" s="65"/>
      <c r="I7" s="65"/>
      <c r="J7" s="65"/>
      <c r="K7" s="65"/>
    </row>
    <row r="8" spans="1:12" x14ac:dyDescent="0.2">
      <c r="B8" s="8">
        <v>0</v>
      </c>
      <c r="C8" s="93">
        <f>_xlfn.BINOM.DIST(B8,6,1/2,FALSE)</f>
        <v>1.5625000000000007E-2</v>
      </c>
      <c r="D8" s="41">
        <f>_xlfn.BINOM.DIST(B8,6,1/2,TRUE)</f>
        <v>1.5625000000000007E-2</v>
      </c>
      <c r="H8">
        <f>SUM(C12:C13)</f>
        <v>0.328125</v>
      </c>
    </row>
    <row r="9" spans="1:12" x14ac:dyDescent="0.2">
      <c r="B9" s="8">
        <v>1</v>
      </c>
      <c r="C9" s="93">
        <f t="shared" ref="C9:C14" si="0">_xlfn.BINOM.DIST(B9,6,1/2,FALSE)</f>
        <v>9.375E-2</v>
      </c>
      <c r="D9" s="41">
        <f t="shared" ref="D9:D14" si="1">_xlfn.BINOM.DIST(B9,6,1/2,TRUE)</f>
        <v>0.109375</v>
      </c>
      <c r="H9" s="36"/>
    </row>
    <row r="10" spans="1:12" x14ac:dyDescent="0.2">
      <c r="B10" s="8">
        <v>2</v>
      </c>
      <c r="C10" s="93">
        <f t="shared" si="0"/>
        <v>0.23437500000000003</v>
      </c>
      <c r="D10" s="41">
        <f t="shared" si="1"/>
        <v>0.34375000000000006</v>
      </c>
    </row>
    <row r="11" spans="1:12" x14ac:dyDescent="0.2">
      <c r="B11" s="8">
        <v>3</v>
      </c>
      <c r="C11" s="93">
        <f t="shared" si="0"/>
        <v>0.31249999999999994</v>
      </c>
      <c r="D11" s="91">
        <f t="shared" si="1"/>
        <v>0.65625</v>
      </c>
      <c r="F11" s="5" t="s">
        <v>15</v>
      </c>
      <c r="G11" s="65" t="s">
        <v>18</v>
      </c>
      <c r="H11" s="65"/>
      <c r="I11" s="65"/>
      <c r="J11" s="65"/>
      <c r="K11" s="65"/>
    </row>
    <row r="12" spans="1:12" x14ac:dyDescent="0.2">
      <c r="B12" s="8">
        <v>4</v>
      </c>
      <c r="C12" s="41">
        <f t="shared" si="0"/>
        <v>0.23437500000000003</v>
      </c>
      <c r="D12" s="41">
        <f t="shared" si="1"/>
        <v>0.890625</v>
      </c>
      <c r="H12" s="92">
        <f>SUM(C8:C11)</f>
        <v>0.65625</v>
      </c>
      <c r="I12" s="90">
        <f>D11</f>
        <v>0.65625</v>
      </c>
    </row>
    <row r="13" spans="1:12" x14ac:dyDescent="0.2">
      <c r="B13" s="8">
        <v>5</v>
      </c>
      <c r="C13" s="41">
        <f t="shared" si="0"/>
        <v>9.375E-2</v>
      </c>
      <c r="D13" s="41">
        <f t="shared" si="1"/>
        <v>0.984375</v>
      </c>
      <c r="H13" s="36"/>
    </row>
    <row r="14" spans="1:12" x14ac:dyDescent="0.2">
      <c r="B14" s="8">
        <v>6</v>
      </c>
      <c r="C14" s="41">
        <f t="shared" si="0"/>
        <v>1.5625000000000007E-2</v>
      </c>
      <c r="D14" s="41">
        <f t="shared" si="1"/>
        <v>1</v>
      </c>
    </row>
    <row r="15" spans="1:12" x14ac:dyDescent="0.2">
      <c r="F15" s="5" t="s">
        <v>16</v>
      </c>
      <c r="G15" s="26" t="s">
        <v>74</v>
      </c>
      <c r="H15" s="26"/>
      <c r="I15" s="26"/>
      <c r="J15" s="26"/>
      <c r="K15" s="26"/>
      <c r="L15" s="26"/>
    </row>
    <row r="16" spans="1:12" x14ac:dyDescent="0.2">
      <c r="H16">
        <f>SUM(C10:C13)</f>
        <v>0.875</v>
      </c>
    </row>
    <row r="17" spans="3:8" x14ac:dyDescent="0.2">
      <c r="C17">
        <f>(1/2)^6</f>
        <v>1.5625E-2</v>
      </c>
      <c r="H17" s="36"/>
    </row>
    <row r="18" spans="3:8" x14ac:dyDescent="0.2">
      <c r="C18">
        <f>6*(1/2)^6</f>
        <v>9.375E-2</v>
      </c>
      <c r="D18" s="13"/>
      <c r="E18" s="13"/>
      <c r="F18" s="24"/>
      <c r="G18" s="13"/>
      <c r="H18" s="13"/>
    </row>
    <row r="19" spans="3:8" x14ac:dyDescent="0.2">
      <c r="D19" s="13"/>
      <c r="E19" s="13"/>
      <c r="F19" s="13"/>
      <c r="G19" s="13"/>
      <c r="H19" s="13"/>
    </row>
    <row r="21" spans="3:8" x14ac:dyDescent="0.2">
      <c r="D21" s="13"/>
      <c r="E21" s="13"/>
      <c r="F21" s="13"/>
    </row>
    <row r="24" spans="3:8" x14ac:dyDescent="0.2">
      <c r="F24" s="13"/>
    </row>
  </sheetData>
  <mergeCells count="4">
    <mergeCell ref="B4:F4"/>
    <mergeCell ref="G7:K7"/>
    <mergeCell ref="G11:K11"/>
    <mergeCell ref="A2:I2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5"/>
  <sheetViews>
    <sheetView topLeftCell="C4" zoomScale="150" zoomScaleNormal="150" workbookViewId="0">
      <pane ySplit="7935" topLeftCell="A107"/>
      <selection activeCell="C15" sqref="C15:C135"/>
      <selection pane="bottomLeft" activeCell="F113" sqref="F113"/>
    </sheetView>
  </sheetViews>
  <sheetFormatPr defaultColWidth="9.140625" defaultRowHeight="12.75" x14ac:dyDescent="0.2"/>
  <cols>
    <col min="1" max="1" width="5.140625" style="27" customWidth="1"/>
    <col min="2" max="2" width="10.28515625" style="27" customWidth="1"/>
    <col min="3" max="3" width="12" style="27" bestFit="1" customWidth="1"/>
    <col min="4" max="4" width="17.28515625" style="27" customWidth="1"/>
    <col min="5" max="16384" width="9.140625" style="27"/>
  </cols>
  <sheetData>
    <row r="3" spans="1:11" x14ac:dyDescent="0.2">
      <c r="B3" s="66" t="s">
        <v>35</v>
      </c>
      <c r="C3" s="67"/>
      <c r="D3" s="67"/>
      <c r="E3" s="67"/>
      <c r="F3" s="67"/>
      <c r="G3" s="67"/>
      <c r="H3" s="68"/>
    </row>
    <row r="4" spans="1:11" x14ac:dyDescent="0.2">
      <c r="B4" s="69"/>
      <c r="C4" s="70"/>
      <c r="D4" s="70"/>
      <c r="E4" s="70"/>
      <c r="F4" s="70"/>
      <c r="G4" s="70"/>
      <c r="H4" s="71"/>
    </row>
    <row r="5" spans="1:11" x14ac:dyDescent="0.2">
      <c r="B5" s="72"/>
      <c r="C5" s="73"/>
      <c r="D5" s="73"/>
      <c r="E5" s="73"/>
      <c r="F5" s="73"/>
      <c r="G5" s="73"/>
      <c r="H5" s="74"/>
    </row>
    <row r="7" spans="1:11" x14ac:dyDescent="0.2">
      <c r="A7" s="29" t="s">
        <v>2</v>
      </c>
      <c r="B7" s="75" t="s">
        <v>38</v>
      </c>
      <c r="C7" s="76"/>
      <c r="D7" s="76"/>
      <c r="E7" s="76"/>
      <c r="F7" s="76"/>
      <c r="G7" s="76"/>
      <c r="H7" s="76"/>
    </row>
    <row r="8" spans="1:11" x14ac:dyDescent="0.2">
      <c r="B8" s="76"/>
      <c r="C8" s="76"/>
      <c r="D8" s="76"/>
      <c r="E8" s="76"/>
      <c r="F8" s="76"/>
      <c r="G8" s="76"/>
      <c r="H8" s="76"/>
    </row>
    <row r="9" spans="1:11" x14ac:dyDescent="0.2">
      <c r="D9" s="28"/>
      <c r="E9" s="28"/>
      <c r="F9" s="28"/>
      <c r="G9" s="28"/>
      <c r="H9" s="28"/>
    </row>
    <row r="10" spans="1:11" x14ac:dyDescent="0.2">
      <c r="A10" s="81" t="s">
        <v>37</v>
      </c>
      <c r="B10" s="81"/>
      <c r="C10" s="81"/>
      <c r="D10" s="42">
        <v>0.15</v>
      </c>
      <c r="E10" s="28"/>
      <c r="F10" s="31"/>
      <c r="G10" s="28"/>
      <c r="H10" s="28"/>
    </row>
    <row r="11" spans="1:11" x14ac:dyDescent="0.2">
      <c r="B11" s="82" t="s">
        <v>36</v>
      </c>
      <c r="C11" s="82"/>
      <c r="D11" s="42">
        <f>1-D10</f>
        <v>0.85</v>
      </c>
      <c r="E11" s="28"/>
      <c r="F11" s="32"/>
      <c r="G11" s="28"/>
      <c r="H11" s="28"/>
    </row>
    <row r="12" spans="1:11" x14ac:dyDescent="0.2">
      <c r="B12" s="30"/>
      <c r="C12" s="30"/>
      <c r="E12" s="33" t="s">
        <v>11</v>
      </c>
      <c r="F12" s="83" t="s">
        <v>39</v>
      </c>
      <c r="G12" s="83"/>
      <c r="H12" s="83"/>
      <c r="I12" s="83"/>
      <c r="J12" s="83"/>
      <c r="K12" s="83"/>
    </row>
    <row r="13" spans="1:11" ht="12.75" customHeight="1" x14ac:dyDescent="0.2">
      <c r="A13" s="77" t="s">
        <v>60</v>
      </c>
      <c r="B13" s="78"/>
      <c r="C13" s="7"/>
      <c r="D13" s="7"/>
      <c r="G13" s="95">
        <f>C115</f>
        <v>8.5700494562799975E-2</v>
      </c>
    </row>
    <row r="14" spans="1:11" ht="18" customHeight="1" x14ac:dyDescent="0.2">
      <c r="A14" s="79"/>
      <c r="B14" s="80"/>
      <c r="C14" s="43" t="s">
        <v>5</v>
      </c>
      <c r="D14" s="8" t="s">
        <v>6</v>
      </c>
    </row>
    <row r="15" spans="1:11" x14ac:dyDescent="0.2">
      <c r="B15" s="44">
        <v>0</v>
      </c>
      <c r="C15" s="94">
        <f>_xlfn.BINOM.DIST(B15,120,$D$11,FALSE)</f>
        <v>1.3519202917881027E-99</v>
      </c>
      <c r="D15" s="94">
        <f>_xlfn.BINOM.DIST(B15,120,$D$11,TRUE)</f>
        <v>1.3519202917881027E-99</v>
      </c>
    </row>
    <row r="16" spans="1:11" x14ac:dyDescent="0.2">
      <c r="B16" s="45">
        <v>1</v>
      </c>
      <c r="C16" s="94">
        <f t="shared" ref="C16:C79" si="0">_xlfn.BINOM.DIST(B16,120,$D$11,FALSE)</f>
        <v>9.193057984159368E-97</v>
      </c>
      <c r="D16" s="94">
        <f t="shared" ref="D16:D79" si="1">_xlfn.BINOM.DIST(B16,120,$D$11,TRUE)</f>
        <v>9.2065771870771914E-97</v>
      </c>
      <c r="E16" s="33" t="s">
        <v>15</v>
      </c>
      <c r="F16" s="83" t="s">
        <v>40</v>
      </c>
      <c r="G16" s="83"/>
      <c r="H16" s="83"/>
      <c r="I16" s="83"/>
      <c r="J16" s="83"/>
      <c r="K16" s="83"/>
    </row>
    <row r="17" spans="2:10" x14ac:dyDescent="0.2">
      <c r="B17" s="45">
        <f t="shared" ref="B17:B80" si="2">B16+1</f>
        <v>2</v>
      </c>
      <c r="C17" s="94">
        <f t="shared" si="0"/>
        <v>3.099592716992312E-94</v>
      </c>
      <c r="D17" s="94">
        <f t="shared" si="1"/>
        <v>3.1087992941794446E-94</v>
      </c>
      <c r="G17" s="95">
        <f>SUM(C15:C115)</f>
        <v>0.34138331745061706</v>
      </c>
      <c r="H17" s="95">
        <f>D115</f>
        <v>0.34138331745061706</v>
      </c>
    </row>
    <row r="18" spans="2:10" x14ac:dyDescent="0.2">
      <c r="B18" s="45">
        <f t="shared" si="2"/>
        <v>3</v>
      </c>
      <c r="C18" s="94">
        <f t="shared" si="0"/>
        <v>6.9086477669852077E-92</v>
      </c>
      <c r="D18" s="94">
        <f t="shared" si="1"/>
        <v>6.9397357599269617E-92</v>
      </c>
    </row>
    <row r="19" spans="2:10" x14ac:dyDescent="0.2">
      <c r="B19" s="45">
        <f t="shared" si="2"/>
        <v>4</v>
      </c>
      <c r="C19" s="94">
        <f t="shared" si="0"/>
        <v>1.145108367377807E-89</v>
      </c>
      <c r="D19" s="94">
        <f t="shared" si="1"/>
        <v>1.1520481031377057E-89</v>
      </c>
    </row>
    <row r="20" spans="2:10" x14ac:dyDescent="0.2">
      <c r="B20" s="45">
        <f t="shared" si="2"/>
        <v>5</v>
      </c>
      <c r="C20" s="94">
        <f t="shared" si="0"/>
        <v>1.505435800312693E-87</v>
      </c>
      <c r="D20" s="94">
        <f t="shared" si="1"/>
        <v>1.5169562813440657E-87</v>
      </c>
      <c r="E20" s="29" t="s">
        <v>16</v>
      </c>
      <c r="F20" s="83" t="s">
        <v>41</v>
      </c>
      <c r="G20" s="83"/>
      <c r="H20" s="83"/>
      <c r="I20" s="83"/>
      <c r="J20" s="83"/>
    </row>
    <row r="21" spans="2:10" x14ac:dyDescent="0.2">
      <c r="B21" s="45">
        <f t="shared" si="2"/>
        <v>6</v>
      </c>
      <c r="C21" s="94">
        <f t="shared" si="0"/>
        <v>1.6350705497840615E-85</v>
      </c>
      <c r="D21" s="94">
        <f t="shared" si="1"/>
        <v>1.6502401125974906E-85</v>
      </c>
      <c r="G21" s="27">
        <v>102</v>
      </c>
    </row>
    <row r="22" spans="2:10" x14ac:dyDescent="0.2">
      <c r="B22" s="45">
        <f t="shared" si="2"/>
        <v>7</v>
      </c>
      <c r="C22" s="94">
        <f t="shared" si="0"/>
        <v>1.5089365359435228E-83</v>
      </c>
      <c r="D22" s="94">
        <f t="shared" si="1"/>
        <v>1.5254389370695331E-83</v>
      </c>
    </row>
    <row r="23" spans="2:10" x14ac:dyDescent="0.2">
      <c r="B23" s="45">
        <f t="shared" si="2"/>
        <v>8</v>
      </c>
      <c r="C23" s="94">
        <f t="shared" si="0"/>
        <v>1.2077779523114884E-81</v>
      </c>
      <c r="D23" s="94">
        <f t="shared" si="1"/>
        <v>1.2230323416821777E-81</v>
      </c>
    </row>
    <row r="24" spans="2:10" x14ac:dyDescent="0.2">
      <c r="B24" s="45">
        <f t="shared" si="2"/>
        <v>9</v>
      </c>
      <c r="C24" s="94">
        <f t="shared" si="0"/>
        <v>8.5170711896337101E-80</v>
      </c>
      <c r="D24" s="94">
        <f t="shared" si="1"/>
        <v>8.6393744238017374E-80</v>
      </c>
    </row>
    <row r="25" spans="2:10" x14ac:dyDescent="0.2">
      <c r="B25" s="45">
        <f t="shared" si="2"/>
        <v>10</v>
      </c>
      <c r="C25" s="94">
        <f t="shared" si="0"/>
        <v>5.3572377782793216E-78</v>
      </c>
      <c r="D25" s="94">
        <f t="shared" si="1"/>
        <v>5.4436315225174782E-78</v>
      </c>
    </row>
    <row r="26" spans="2:10" x14ac:dyDescent="0.2">
      <c r="B26" s="45">
        <f t="shared" si="2"/>
        <v>11</v>
      </c>
      <c r="C26" s="94">
        <f t="shared" si="0"/>
        <v>3.0357680743582902E-76</v>
      </c>
      <c r="D26" s="94">
        <f t="shared" si="1"/>
        <v>3.0902043895836033E-76</v>
      </c>
    </row>
    <row r="27" spans="2:10" x14ac:dyDescent="0.2">
      <c r="B27" s="45">
        <f t="shared" si="2"/>
        <v>12</v>
      </c>
      <c r="C27" s="94">
        <f t="shared" si="0"/>
        <v>1.562577289385001E-74</v>
      </c>
      <c r="D27" s="94">
        <f t="shared" si="1"/>
        <v>1.5934793332808742E-74</v>
      </c>
    </row>
    <row r="28" spans="2:10" x14ac:dyDescent="0.2">
      <c r="B28" s="45">
        <f t="shared" si="2"/>
        <v>13</v>
      </c>
      <c r="C28" s="94">
        <f t="shared" si="0"/>
        <v>7.3561330854127408E-73</v>
      </c>
      <c r="D28" s="94">
        <f t="shared" si="1"/>
        <v>7.5154810187406919E-73</v>
      </c>
    </row>
    <row r="29" spans="2:10" x14ac:dyDescent="0.2">
      <c r="B29" s="45">
        <f t="shared" si="2"/>
        <v>14</v>
      </c>
      <c r="C29" s="94">
        <f t="shared" si="0"/>
        <v>3.1859062100870348E-71</v>
      </c>
      <c r="D29" s="94">
        <f t="shared" si="1"/>
        <v>3.2610610202744188E-71</v>
      </c>
    </row>
    <row r="30" spans="2:10" x14ac:dyDescent="0.2">
      <c r="B30" s="45">
        <f t="shared" si="2"/>
        <v>15</v>
      </c>
      <c r="C30" s="94">
        <f t="shared" si="0"/>
        <v>1.2757784423503662E-69</v>
      </c>
      <c r="D30" s="94">
        <f t="shared" si="1"/>
        <v>1.3083890525531358E-69</v>
      </c>
    </row>
    <row r="31" spans="2:10" x14ac:dyDescent="0.2">
      <c r="B31" s="45">
        <f t="shared" si="2"/>
        <v>16</v>
      </c>
      <c r="C31" s="94">
        <f t="shared" si="0"/>
        <v>4.7443010824905825E-68</v>
      </c>
      <c r="D31" s="94">
        <f t="shared" si="1"/>
        <v>4.8751399877458125E-68</v>
      </c>
    </row>
    <row r="32" spans="2:10" x14ac:dyDescent="0.2">
      <c r="B32" s="45">
        <f t="shared" si="2"/>
        <v>17</v>
      </c>
      <c r="C32" s="94">
        <f t="shared" si="0"/>
        <v>1.644691041930058E-66</v>
      </c>
      <c r="D32" s="94">
        <f t="shared" si="1"/>
        <v>1.6934424418075364E-66</v>
      </c>
    </row>
    <row r="33" spans="2:4" x14ac:dyDescent="0.2">
      <c r="B33" s="45">
        <f t="shared" si="2"/>
        <v>18</v>
      </c>
      <c r="C33" s="94">
        <f t="shared" si="0"/>
        <v>5.333062989665732E-65</v>
      </c>
      <c r="D33" s="94">
        <f t="shared" si="1"/>
        <v>5.5024072338465819E-65</v>
      </c>
    </row>
    <row r="34" spans="2:4" x14ac:dyDescent="0.2">
      <c r="B34" s="45">
        <f t="shared" si="2"/>
        <v>19</v>
      </c>
      <c r="C34" s="94">
        <f t="shared" si="0"/>
        <v>1.6223738989614626E-63</v>
      </c>
      <c r="D34" s="94">
        <f t="shared" si="1"/>
        <v>1.6773979712999584E-63</v>
      </c>
    </row>
    <row r="35" spans="2:4" x14ac:dyDescent="0.2">
      <c r="B35" s="45">
        <f t="shared" si="2"/>
        <v>20</v>
      </c>
      <c r="C35" s="94">
        <f t="shared" si="0"/>
        <v>4.6426933075281256E-62</v>
      </c>
      <c r="D35" s="94">
        <f t="shared" si="1"/>
        <v>4.8104331046581068E-62</v>
      </c>
    </row>
    <row r="36" spans="2:4" x14ac:dyDescent="0.2">
      <c r="B36" s="45">
        <f t="shared" si="2"/>
        <v>21</v>
      </c>
      <c r="C36" s="94">
        <f t="shared" si="0"/>
        <v>1.2527902575869436E-60</v>
      </c>
      <c r="D36" s="94">
        <f t="shared" si="1"/>
        <v>1.3008945886335245E-60</v>
      </c>
    </row>
    <row r="37" spans="2:4" x14ac:dyDescent="0.2">
      <c r="B37" s="45">
        <f t="shared" si="2"/>
        <v>22</v>
      </c>
      <c r="C37" s="94">
        <f t="shared" si="0"/>
        <v>3.1946151568467778E-59</v>
      </c>
      <c r="D37" s="94">
        <f t="shared" si="1"/>
        <v>3.3247046157101382E-59</v>
      </c>
    </row>
    <row r="38" spans="2:4" x14ac:dyDescent="0.2">
      <c r="B38" s="45">
        <f t="shared" si="2"/>
        <v>23</v>
      </c>
      <c r="C38" s="94">
        <f t="shared" si="0"/>
        <v>7.7133751468213732E-58</v>
      </c>
      <c r="D38" s="94">
        <f t="shared" si="1"/>
        <v>8.0458456083923288E-58</v>
      </c>
    </row>
    <row r="39" spans="2:4" x14ac:dyDescent="0.2">
      <c r="B39" s="45">
        <f t="shared" si="2"/>
        <v>24</v>
      </c>
      <c r="C39" s="94">
        <f t="shared" si="0"/>
        <v>1.766577169042826E-56</v>
      </c>
      <c r="D39" s="94">
        <f t="shared" si="1"/>
        <v>1.8470356251267387E-56</v>
      </c>
    </row>
    <row r="40" spans="2:4" x14ac:dyDescent="0.2">
      <c r="B40" s="45">
        <f t="shared" si="2"/>
        <v>25</v>
      </c>
      <c r="C40" s="94">
        <f t="shared" si="0"/>
        <v>3.8440719198371465E-55</v>
      </c>
      <c r="D40" s="94">
        <f t="shared" si="1"/>
        <v>4.0287754823498227E-55</v>
      </c>
    </row>
    <row r="41" spans="2:4" x14ac:dyDescent="0.2">
      <c r="B41" s="45">
        <f t="shared" si="2"/>
        <v>26</v>
      </c>
      <c r="C41" s="94">
        <f t="shared" si="0"/>
        <v>7.9592001929961975E-54</v>
      </c>
      <c r="D41" s="94">
        <f t="shared" si="1"/>
        <v>8.362077741231087E-54</v>
      </c>
    </row>
    <row r="42" spans="2:4" x14ac:dyDescent="0.2">
      <c r="B42" s="45">
        <f t="shared" si="2"/>
        <v>27</v>
      </c>
      <c r="C42" s="94">
        <f t="shared" si="0"/>
        <v>1.5702224578281057E-52</v>
      </c>
      <c r="D42" s="94">
        <f t="shared" si="1"/>
        <v>1.6538432352404219E-52</v>
      </c>
    </row>
    <row r="43" spans="2:4" x14ac:dyDescent="0.2">
      <c r="B43" s="45">
        <f t="shared" si="2"/>
        <v>28</v>
      </c>
      <c r="C43" s="94">
        <f t="shared" si="0"/>
        <v>2.9553829831265146E-51</v>
      </c>
      <c r="D43" s="94">
        <f t="shared" si="1"/>
        <v>3.1207673066505975E-51</v>
      </c>
    </row>
    <row r="44" spans="2:4" x14ac:dyDescent="0.2">
      <c r="B44" s="45">
        <f t="shared" si="2"/>
        <v>29</v>
      </c>
      <c r="C44" s="94">
        <f t="shared" si="0"/>
        <v>5.3128953857584582E-50</v>
      </c>
      <c r="D44" s="94">
        <f t="shared" si="1"/>
        <v>5.6249721164235613E-50</v>
      </c>
    </row>
    <row r="45" spans="2:4" x14ac:dyDescent="0.2">
      <c r="B45" s="45">
        <f t="shared" si="2"/>
        <v>30</v>
      </c>
      <c r="C45" s="94">
        <f t="shared" si="0"/>
        <v>9.1322768464091042E-49</v>
      </c>
      <c r="D45" s="94">
        <f t="shared" si="1"/>
        <v>9.694774058051653E-49</v>
      </c>
    </row>
    <row r="46" spans="2:4" x14ac:dyDescent="0.2">
      <c r="B46" s="45">
        <f t="shared" si="2"/>
        <v>31</v>
      </c>
      <c r="C46" s="94">
        <f t="shared" si="0"/>
        <v>1.5024068360221857E-47</v>
      </c>
      <c r="D46" s="94">
        <f t="shared" si="1"/>
        <v>1.5993545766026837E-47</v>
      </c>
    </row>
    <row r="47" spans="2:4" x14ac:dyDescent="0.2">
      <c r="B47" s="45">
        <f t="shared" si="2"/>
        <v>32</v>
      </c>
      <c r="C47" s="94">
        <f t="shared" si="0"/>
        <v>2.3678557738558231E-46</v>
      </c>
      <c r="D47" s="94">
        <f t="shared" si="1"/>
        <v>2.5277912315160226E-46</v>
      </c>
    </row>
    <row r="48" spans="2:4" x14ac:dyDescent="0.2">
      <c r="B48" s="45">
        <f t="shared" si="2"/>
        <v>33</v>
      </c>
      <c r="C48" s="94">
        <f t="shared" si="0"/>
        <v>3.5780931693821213E-45</v>
      </c>
      <c r="D48" s="94">
        <f t="shared" si="1"/>
        <v>3.830872292533716E-45</v>
      </c>
    </row>
    <row r="49" spans="2:4" x14ac:dyDescent="0.2">
      <c r="B49" s="45">
        <f t="shared" si="2"/>
        <v>34</v>
      </c>
      <c r="C49" s="94">
        <f t="shared" si="0"/>
        <v>5.1882350956040538E-44</v>
      </c>
      <c r="D49" s="94">
        <f t="shared" si="1"/>
        <v>5.5713223248574012E-44</v>
      </c>
    </row>
    <row r="50" spans="2:4" x14ac:dyDescent="0.2">
      <c r="B50" s="45">
        <f t="shared" si="2"/>
        <v>35</v>
      </c>
      <c r="C50" s="94">
        <f t="shared" si="0"/>
        <v>7.2239997235933278E-43</v>
      </c>
      <c r="D50" s="94">
        <f t="shared" si="1"/>
        <v>7.7811319560791308E-43</v>
      </c>
    </row>
    <row r="51" spans="2:4" x14ac:dyDescent="0.2">
      <c r="B51" s="45">
        <f t="shared" si="2"/>
        <v>36</v>
      </c>
      <c r="C51" s="94">
        <f t="shared" si="0"/>
        <v>9.6654440746223564E-42</v>
      </c>
      <c r="D51" s="94">
        <f t="shared" si="1"/>
        <v>1.0443557270230503E-41</v>
      </c>
    </row>
    <row r="52" spans="2:4" x14ac:dyDescent="0.2">
      <c r="B52" s="45">
        <f t="shared" si="2"/>
        <v>37</v>
      </c>
      <c r="C52" s="94">
        <f t="shared" si="0"/>
        <v>1.2434463187893011E-40</v>
      </c>
      <c r="D52" s="94">
        <f t="shared" si="1"/>
        <v>1.3478818914915815E-40</v>
      </c>
    </row>
    <row r="53" spans="2:4" x14ac:dyDescent="0.2">
      <c r="B53" s="45">
        <f t="shared" si="2"/>
        <v>38</v>
      </c>
      <c r="C53" s="94">
        <f t="shared" si="0"/>
        <v>1.5390375050979803E-39</v>
      </c>
      <c r="D53" s="94">
        <f t="shared" si="1"/>
        <v>1.6738256942471049E-39</v>
      </c>
    </row>
    <row r="54" spans="2:4" x14ac:dyDescent="0.2">
      <c r="B54" s="45">
        <f t="shared" si="2"/>
        <v>39</v>
      </c>
      <c r="C54" s="94">
        <f t="shared" si="0"/>
        <v>1.8336908394073073E-38</v>
      </c>
      <c r="D54" s="94">
        <f t="shared" si="1"/>
        <v>2.0010734088319918E-38</v>
      </c>
    </row>
    <row r="55" spans="2:4" x14ac:dyDescent="0.2">
      <c r="B55" s="45">
        <f t="shared" si="2"/>
        <v>40</v>
      </c>
      <c r="C55" s="94">
        <f t="shared" si="0"/>
        <v>2.1041602382198991E-37</v>
      </c>
      <c r="D55" s="94">
        <f t="shared" si="1"/>
        <v>2.3042675791030942E-37</v>
      </c>
    </row>
    <row r="56" spans="2:4" x14ac:dyDescent="0.2">
      <c r="B56" s="45">
        <f t="shared" si="2"/>
        <v>41</v>
      </c>
      <c r="C56" s="94">
        <f t="shared" si="0"/>
        <v>2.3265511577065232E-36</v>
      </c>
      <c r="D56" s="94">
        <f t="shared" si="1"/>
        <v>2.5569779156168168E-36</v>
      </c>
    </row>
    <row r="57" spans="2:4" x14ac:dyDescent="0.2">
      <c r="B57" s="45">
        <f t="shared" si="2"/>
        <v>42</v>
      </c>
      <c r="C57" s="94">
        <f t="shared" si="0"/>
        <v>2.4798080990475574E-35</v>
      </c>
      <c r="D57" s="94">
        <f t="shared" si="1"/>
        <v>2.7355058906092199E-35</v>
      </c>
    </row>
    <row r="58" spans="2:4" x14ac:dyDescent="0.2">
      <c r="B58" s="45">
        <f t="shared" si="2"/>
        <v>43</v>
      </c>
      <c r="C58" s="94">
        <f t="shared" si="0"/>
        <v>2.5490120459976917E-34</v>
      </c>
      <c r="D58" s="94">
        <f t="shared" si="1"/>
        <v>2.8225626350585775E-34</v>
      </c>
    </row>
    <row r="59" spans="2:4" x14ac:dyDescent="0.2">
      <c r="B59" s="45">
        <f t="shared" si="2"/>
        <v>44</v>
      </c>
      <c r="C59" s="94">
        <f t="shared" si="0"/>
        <v>2.52777027894772E-33</v>
      </c>
      <c r="D59" s="94">
        <f t="shared" si="1"/>
        <v>2.8100265424535861E-33</v>
      </c>
    </row>
    <row r="60" spans="2:4" x14ac:dyDescent="0.2">
      <c r="B60" s="45">
        <f t="shared" si="2"/>
        <v>45</v>
      </c>
      <c r="C60" s="94">
        <f t="shared" si="0"/>
        <v>2.4191697780744297E-32</v>
      </c>
      <c r="D60" s="94">
        <f t="shared" si="1"/>
        <v>2.7001724323197404E-32</v>
      </c>
    </row>
    <row r="61" spans="2:4" x14ac:dyDescent="0.2">
      <c r="B61" s="45">
        <f t="shared" si="2"/>
        <v>46</v>
      </c>
      <c r="C61" s="94">
        <f t="shared" si="0"/>
        <v>2.235102512351337E-31</v>
      </c>
      <c r="D61" s="94">
        <f t="shared" si="1"/>
        <v>2.5051197555833272E-31</v>
      </c>
    </row>
    <row r="62" spans="2:4" x14ac:dyDescent="0.2">
      <c r="B62" s="45">
        <f t="shared" si="2"/>
        <v>47</v>
      </c>
      <c r="C62" s="94">
        <f t="shared" si="0"/>
        <v>1.994155291161713E-30</v>
      </c>
      <c r="D62" s="94">
        <f t="shared" si="1"/>
        <v>2.2446672667200256E-30</v>
      </c>
    </row>
    <row r="63" spans="2:4" x14ac:dyDescent="0.2">
      <c r="B63" s="45">
        <f t="shared" si="2"/>
        <v>48</v>
      </c>
      <c r="C63" s="94">
        <f t="shared" si="0"/>
        <v>1.718574108563667E-29</v>
      </c>
      <c r="D63" s="94">
        <f t="shared" si="1"/>
        <v>1.9430408352356641E-29</v>
      </c>
    </row>
    <row r="64" spans="2:4" x14ac:dyDescent="0.2">
      <c r="B64" s="45">
        <f t="shared" si="2"/>
        <v>49</v>
      </c>
      <c r="C64" s="94">
        <f t="shared" si="0"/>
        <v>1.4309759924366921E-28</v>
      </c>
      <c r="D64" s="94">
        <f t="shared" si="1"/>
        <v>1.6252800759602528E-28</v>
      </c>
    </row>
    <row r="65" spans="2:4" x14ac:dyDescent="0.2">
      <c r="B65" s="45">
        <f t="shared" si="2"/>
        <v>50</v>
      </c>
      <c r="C65" s="94">
        <f t="shared" si="0"/>
        <v>1.1514586819140608E-27</v>
      </c>
      <c r="D65" s="94">
        <f t="shared" si="1"/>
        <v>1.3139866895100808E-27</v>
      </c>
    </row>
    <row r="66" spans="2:4" x14ac:dyDescent="0.2">
      <c r="B66" s="45">
        <f t="shared" si="2"/>
        <v>51</v>
      </c>
      <c r="C66" s="94">
        <f t="shared" si="0"/>
        <v>8.9557897482203745E-27</v>
      </c>
      <c r="D66" s="94">
        <f t="shared" si="1"/>
        <v>1.0269776437730283E-26</v>
      </c>
    </row>
    <row r="67" spans="2:4" x14ac:dyDescent="0.2">
      <c r="B67" s="45">
        <f t="shared" si="2"/>
        <v>52</v>
      </c>
      <c r="C67" s="94">
        <f t="shared" si="0"/>
        <v>6.7340649837580951E-26</v>
      </c>
      <c r="D67" s="94">
        <f t="shared" si="1"/>
        <v>7.7610426275310802E-26</v>
      </c>
    </row>
    <row r="68" spans="2:4" x14ac:dyDescent="0.2">
      <c r="B68" s="45">
        <f t="shared" si="2"/>
        <v>53</v>
      </c>
      <c r="C68" s="94">
        <f t="shared" si="0"/>
        <v>4.8959617114617906E-25</v>
      </c>
      <c r="D68" s="94">
        <f t="shared" si="1"/>
        <v>5.6720659742148866E-25</v>
      </c>
    </row>
    <row r="69" spans="2:4" x14ac:dyDescent="0.2">
      <c r="B69" s="45">
        <f t="shared" si="2"/>
        <v>54</v>
      </c>
      <c r="C69" s="94">
        <f t="shared" si="0"/>
        <v>3.4422841909598927E-24</v>
      </c>
      <c r="D69" s="94">
        <f t="shared" si="1"/>
        <v>4.0094907883813371E-24</v>
      </c>
    </row>
    <row r="70" spans="2:4" x14ac:dyDescent="0.2">
      <c r="B70" s="45">
        <f t="shared" si="2"/>
        <v>55</v>
      </c>
      <c r="C70" s="94">
        <f t="shared" si="0"/>
        <v>2.3407532498527191E-23</v>
      </c>
      <c r="D70" s="94">
        <f t="shared" si="1"/>
        <v>2.7417023286908475E-23</v>
      </c>
    </row>
    <row r="71" spans="2:4" x14ac:dyDescent="0.2">
      <c r="B71" s="45">
        <f t="shared" si="2"/>
        <v>56</v>
      </c>
      <c r="C71" s="94">
        <f t="shared" si="0"/>
        <v>1.5396025839805011E-22</v>
      </c>
      <c r="D71" s="94">
        <f t="shared" si="1"/>
        <v>1.8137728168495997E-22</v>
      </c>
    </row>
    <row r="72" spans="2:4" x14ac:dyDescent="0.2">
      <c r="B72" s="45">
        <f t="shared" si="2"/>
        <v>57</v>
      </c>
      <c r="C72" s="94">
        <f t="shared" si="0"/>
        <v>9.7958339846243604E-22</v>
      </c>
      <c r="D72" s="94">
        <f t="shared" si="1"/>
        <v>1.1609606801474051E-21</v>
      </c>
    </row>
    <row r="73" spans="2:4" x14ac:dyDescent="0.2">
      <c r="B73" s="45">
        <f t="shared" si="2"/>
        <v>58</v>
      </c>
      <c r="C73" s="94">
        <f t="shared" si="0"/>
        <v>6.0295047112258007E-21</v>
      </c>
      <c r="D73" s="94">
        <f t="shared" si="1"/>
        <v>7.1904653913731885E-21</v>
      </c>
    </row>
    <row r="74" spans="2:4" x14ac:dyDescent="0.2">
      <c r="B74" s="45">
        <f t="shared" si="2"/>
        <v>59</v>
      </c>
      <c r="C74" s="94">
        <f t="shared" si="0"/>
        <v>3.5904508280406379E-20</v>
      </c>
      <c r="D74" s="94">
        <f t="shared" si="1"/>
        <v>4.3094973671779664E-20</v>
      </c>
    </row>
    <row r="75" spans="2:4" x14ac:dyDescent="0.2">
      <c r="B75" s="45">
        <f t="shared" si="2"/>
        <v>60</v>
      </c>
      <c r="C75" s="94">
        <f t="shared" si="0"/>
        <v>2.068498615932338E-19</v>
      </c>
      <c r="D75" s="94">
        <f t="shared" si="1"/>
        <v>2.4994483526500833E-19</v>
      </c>
    </row>
    <row r="76" spans="2:4" x14ac:dyDescent="0.2">
      <c r="B76" s="45">
        <f t="shared" si="2"/>
        <v>61</v>
      </c>
      <c r="C76" s="94">
        <f t="shared" si="0"/>
        <v>1.1529336547819582E-18</v>
      </c>
      <c r="D76" s="94">
        <f t="shared" si="1"/>
        <v>1.4028784900469396E-18</v>
      </c>
    </row>
    <row r="77" spans="2:4" x14ac:dyDescent="0.2">
      <c r="B77" s="45">
        <f t="shared" si="2"/>
        <v>62</v>
      </c>
      <c r="C77" s="94">
        <f t="shared" si="0"/>
        <v>6.2171637405715652E-18</v>
      </c>
      <c r="D77" s="94">
        <f t="shared" si="1"/>
        <v>7.6200422306183078E-18</v>
      </c>
    </row>
    <row r="78" spans="2:4" x14ac:dyDescent="0.2">
      <c r="B78" s="45">
        <f t="shared" si="2"/>
        <v>63</v>
      </c>
      <c r="C78" s="94">
        <f t="shared" si="0"/>
        <v>3.2434515598959663E-17</v>
      </c>
      <c r="D78" s="94">
        <f t="shared" si="1"/>
        <v>4.005455782957782E-17</v>
      </c>
    </row>
    <row r="79" spans="2:4" x14ac:dyDescent="0.2">
      <c r="B79" s="45">
        <f t="shared" si="2"/>
        <v>64</v>
      </c>
      <c r="C79" s="94">
        <f t="shared" si="0"/>
        <v>1.6369294591350085E-16</v>
      </c>
      <c r="D79" s="94">
        <f t="shared" si="1"/>
        <v>2.0374750374307884E-16</v>
      </c>
    </row>
    <row r="80" spans="2:4" x14ac:dyDescent="0.2">
      <c r="B80" s="45">
        <f t="shared" si="2"/>
        <v>65</v>
      </c>
      <c r="C80" s="94">
        <f t="shared" ref="C80:C135" si="3">_xlfn.BINOM.DIST(B80,120,$D$11,FALSE)</f>
        <v>7.9915735645976426E-16</v>
      </c>
      <c r="D80" s="94">
        <f t="shared" ref="D80:D135" si="4">_xlfn.BINOM.DIST(B80,120,$D$11,TRUE)</f>
        <v>1.0029048602028271E-15</v>
      </c>
    </row>
    <row r="81" spans="2:4" x14ac:dyDescent="0.2">
      <c r="B81" s="45">
        <f t="shared" ref="B81:B135" si="5">B80+1</f>
        <v>66</v>
      </c>
      <c r="C81" s="94">
        <f t="shared" si="3"/>
        <v>3.7737986277266356E-15</v>
      </c>
      <c r="D81" s="94">
        <f t="shared" si="4"/>
        <v>4.7767034879294837E-15</v>
      </c>
    </row>
    <row r="82" spans="2:4" x14ac:dyDescent="0.2">
      <c r="B82" s="45">
        <f t="shared" si="5"/>
        <v>67</v>
      </c>
      <c r="C82" s="94">
        <f t="shared" si="3"/>
        <v>1.7235557911706755E-14</v>
      </c>
      <c r="D82" s="94">
        <f t="shared" si="4"/>
        <v>2.2012261399635987E-14</v>
      </c>
    </row>
    <row r="83" spans="2:4" x14ac:dyDescent="0.2">
      <c r="B83" s="45">
        <f t="shared" si="5"/>
        <v>68</v>
      </c>
      <c r="C83" s="94">
        <f t="shared" si="3"/>
        <v>7.6123714110037862E-14</v>
      </c>
      <c r="D83" s="94">
        <f t="shared" si="4"/>
        <v>9.8135975509673878E-14</v>
      </c>
    </row>
    <row r="84" spans="2:4" x14ac:dyDescent="0.2">
      <c r="B84" s="45">
        <f t="shared" si="5"/>
        <v>69</v>
      </c>
      <c r="C84" s="94">
        <f t="shared" si="3"/>
        <v>3.2508871146509315E-13</v>
      </c>
      <c r="D84" s="94">
        <f t="shared" si="4"/>
        <v>4.2322468697476401E-13</v>
      </c>
    </row>
    <row r="85" spans="2:4" x14ac:dyDescent="0.2">
      <c r="B85" s="45">
        <f t="shared" si="5"/>
        <v>70</v>
      </c>
      <c r="C85" s="94">
        <f t="shared" si="3"/>
        <v>1.3421519659058653E-12</v>
      </c>
      <c r="D85" s="94">
        <f t="shared" si="4"/>
        <v>1.7653766528806506E-12</v>
      </c>
    </row>
    <row r="86" spans="2:4" x14ac:dyDescent="0.2">
      <c r="B86" s="45">
        <f t="shared" si="5"/>
        <v>71</v>
      </c>
      <c r="C86" s="94">
        <f t="shared" si="3"/>
        <v>5.3560054977464168E-12</v>
      </c>
      <c r="D86" s="94">
        <f t="shared" si="4"/>
        <v>7.1213821506271282E-12</v>
      </c>
    </row>
    <row r="87" spans="2:4" x14ac:dyDescent="0.2">
      <c r="B87" s="45">
        <f t="shared" si="5"/>
        <v>72</v>
      </c>
      <c r="C87" s="94">
        <f t="shared" si="3"/>
        <v>2.0655336016772252E-11</v>
      </c>
      <c r="D87" s="94">
        <f t="shared" si="4"/>
        <v>2.7776718167399225E-11</v>
      </c>
    </row>
    <row r="88" spans="2:4" x14ac:dyDescent="0.2">
      <c r="B88" s="45">
        <f t="shared" si="5"/>
        <v>73</v>
      </c>
      <c r="C88" s="94">
        <f t="shared" si="3"/>
        <v>7.6962347898109634E-11</v>
      </c>
      <c r="D88" s="94">
        <f t="shared" si="4"/>
        <v>1.0473906606550947E-10</v>
      </c>
    </row>
    <row r="89" spans="2:4" x14ac:dyDescent="0.2">
      <c r="B89" s="45">
        <f t="shared" si="5"/>
        <v>74</v>
      </c>
      <c r="C89" s="94">
        <f t="shared" si="3"/>
        <v>2.7699511698463834E-10</v>
      </c>
      <c r="D89" s="94">
        <f t="shared" si="4"/>
        <v>3.8173418305014604E-10</v>
      </c>
    </row>
    <row r="90" spans="2:4" x14ac:dyDescent="0.2">
      <c r="B90" s="45">
        <f t="shared" si="5"/>
        <v>75</v>
      </c>
      <c r="C90" s="94">
        <f t="shared" si="3"/>
        <v>9.6271191769771952E-10</v>
      </c>
      <c r="D90" s="94">
        <f t="shared" si="4"/>
        <v>1.3444461007478735E-9</v>
      </c>
    </row>
    <row r="91" spans="2:4" x14ac:dyDescent="0.2">
      <c r="B91" s="45">
        <f t="shared" si="5"/>
        <v>76</v>
      </c>
      <c r="C91" s="94">
        <f t="shared" si="3"/>
        <v>3.2301518291173567E-9</v>
      </c>
      <c r="D91" s="94">
        <f t="shared" si="4"/>
        <v>4.5745979298652059E-9</v>
      </c>
    </row>
    <row r="92" spans="2:4" x14ac:dyDescent="0.2">
      <c r="B92" s="45">
        <f t="shared" si="5"/>
        <v>77</v>
      </c>
      <c r="C92" s="94">
        <f t="shared" si="3"/>
        <v>1.0459539256189492E-8</v>
      </c>
      <c r="D92" s="94">
        <f t="shared" si="4"/>
        <v>1.5034137186054729E-8</v>
      </c>
    </row>
    <row r="93" spans="2:4" x14ac:dyDescent="0.2">
      <c r="B93" s="45">
        <f t="shared" si="5"/>
        <v>78</v>
      </c>
      <c r="C93" s="94">
        <f t="shared" si="3"/>
        <v>3.2674885454164402E-8</v>
      </c>
      <c r="D93" s="94">
        <f t="shared" si="4"/>
        <v>4.7709022640219564E-8</v>
      </c>
    </row>
    <row r="94" spans="2:4" x14ac:dyDescent="0.2">
      <c r="B94" s="45">
        <f t="shared" si="5"/>
        <v>79</v>
      </c>
      <c r="C94" s="94">
        <f t="shared" si="3"/>
        <v>9.8438262507483785E-8</v>
      </c>
      <c r="D94" s="94">
        <f t="shared" si="4"/>
        <v>1.461472851477025E-7</v>
      </c>
    </row>
    <row r="95" spans="2:4" x14ac:dyDescent="0.2">
      <c r="B95" s="45">
        <f t="shared" si="5"/>
        <v>80</v>
      </c>
      <c r="C95" s="94">
        <f t="shared" si="3"/>
        <v>2.8588112069881717E-7</v>
      </c>
      <c r="D95" s="94">
        <f t="shared" si="4"/>
        <v>4.320284058465194E-7</v>
      </c>
    </row>
    <row r="96" spans="2:4" x14ac:dyDescent="0.2">
      <c r="B96" s="45">
        <f t="shared" si="5"/>
        <v>81</v>
      </c>
      <c r="C96" s="94">
        <f t="shared" si="3"/>
        <v>7.9999655174977816E-7</v>
      </c>
      <c r="D96" s="94">
        <f t="shared" si="4"/>
        <v>1.2320249575962894E-6</v>
      </c>
    </row>
    <row r="97" spans="2:4" x14ac:dyDescent="0.2">
      <c r="B97" s="45">
        <f t="shared" si="5"/>
        <v>82</v>
      </c>
      <c r="C97" s="94">
        <f t="shared" si="3"/>
        <v>2.1560882675207354E-6</v>
      </c>
      <c r="D97" s="94">
        <f t="shared" si="4"/>
        <v>3.3881132251170318E-6</v>
      </c>
    </row>
    <row r="98" spans="2:4" x14ac:dyDescent="0.2">
      <c r="B98" s="45">
        <f t="shared" si="5"/>
        <v>83</v>
      </c>
      <c r="C98" s="94">
        <f t="shared" si="3"/>
        <v>5.5937069109172268E-6</v>
      </c>
      <c r="D98" s="94">
        <f t="shared" si="4"/>
        <v>8.9818201360342425E-6</v>
      </c>
    </row>
    <row r="99" spans="2:4" x14ac:dyDescent="0.2">
      <c r="B99" s="45">
        <f t="shared" si="5"/>
        <v>84</v>
      </c>
      <c r="C99" s="94">
        <f t="shared" si="3"/>
        <v>1.3962070027646584E-5</v>
      </c>
      <c r="D99" s="94">
        <f t="shared" si="4"/>
        <v>2.2943890163680875E-5</v>
      </c>
    </row>
    <row r="100" spans="2:4" x14ac:dyDescent="0.2">
      <c r="B100" s="45">
        <f t="shared" si="5"/>
        <v>85</v>
      </c>
      <c r="C100" s="94">
        <f t="shared" si="3"/>
        <v>3.3508968066351878E-5</v>
      </c>
      <c r="D100" s="94">
        <f t="shared" si="4"/>
        <v>5.6452858230032595E-5</v>
      </c>
    </row>
    <row r="101" spans="2:4" x14ac:dyDescent="0.2">
      <c r="B101" s="45">
        <f t="shared" si="5"/>
        <v>86</v>
      </c>
      <c r="C101" s="94">
        <f t="shared" si="3"/>
        <v>7.7278434106508716E-5</v>
      </c>
      <c r="D101" s="94">
        <f t="shared" si="4"/>
        <v>1.3373129233654136E-4</v>
      </c>
    </row>
    <row r="102" spans="2:4" x14ac:dyDescent="0.2">
      <c r="B102" s="45">
        <f t="shared" si="5"/>
        <v>87</v>
      </c>
      <c r="C102" s="94">
        <f t="shared" si="3"/>
        <v>1.7113768166115834E-4</v>
      </c>
      <c r="D102" s="94">
        <f t="shared" si="4"/>
        <v>3.0486897399770006E-4</v>
      </c>
    </row>
    <row r="103" spans="2:4" x14ac:dyDescent="0.2">
      <c r="B103" s="45">
        <f t="shared" si="5"/>
        <v>88</v>
      </c>
      <c r="C103" s="94">
        <f t="shared" si="3"/>
        <v>3.6366757352995961E-4</v>
      </c>
      <c r="D103" s="94">
        <f t="shared" si="4"/>
        <v>6.6853654752766021E-4</v>
      </c>
    </row>
    <row r="104" spans="2:4" x14ac:dyDescent="0.2">
      <c r="B104" s="45">
        <f t="shared" si="5"/>
        <v>89</v>
      </c>
      <c r="C104" s="94">
        <f t="shared" si="3"/>
        <v>7.4095565543183105E-4</v>
      </c>
      <c r="D104" s="94">
        <f t="shared" si="4"/>
        <v>1.4094922029594913E-3</v>
      </c>
    </row>
    <row r="105" spans="2:4" x14ac:dyDescent="0.2">
      <c r="B105" s="45">
        <f t="shared" si="5"/>
        <v>90</v>
      </c>
      <c r="C105" s="94">
        <f t="shared" si="3"/>
        <v>1.4462356681947187E-3</v>
      </c>
      <c r="D105" s="94">
        <f t="shared" si="4"/>
        <v>2.8557278711542114E-3</v>
      </c>
    </row>
    <row r="106" spans="2:4" x14ac:dyDescent="0.2">
      <c r="B106" s="45">
        <f t="shared" si="5"/>
        <v>91</v>
      </c>
      <c r="C106" s="94">
        <f t="shared" si="3"/>
        <v>2.7017589405835467E-3</v>
      </c>
      <c r="D106" s="94">
        <f t="shared" si="4"/>
        <v>5.5574868117377486E-3</v>
      </c>
    </row>
    <row r="107" spans="2:4" x14ac:dyDescent="0.2">
      <c r="B107" s="45">
        <f t="shared" si="5"/>
        <v>92</v>
      </c>
      <c r="C107" s="94">
        <f t="shared" si="3"/>
        <v>4.8259679627089928E-3</v>
      </c>
      <c r="D107" s="94">
        <f t="shared" si="4"/>
        <v>1.0383454774446743E-2</v>
      </c>
    </row>
    <row r="108" spans="2:4" x14ac:dyDescent="0.2">
      <c r="B108" s="45">
        <f t="shared" si="5"/>
        <v>93</v>
      </c>
      <c r="C108" s="94">
        <f t="shared" si="3"/>
        <v>8.2335510761630294E-3</v>
      </c>
      <c r="D108" s="94">
        <f t="shared" si="4"/>
        <v>1.8617005850609786E-2</v>
      </c>
    </row>
    <row r="109" spans="2:4" x14ac:dyDescent="0.2">
      <c r="B109" s="45">
        <f t="shared" si="5"/>
        <v>94</v>
      </c>
      <c r="C109" s="94">
        <f t="shared" si="3"/>
        <v>1.3401418240988753E-2</v>
      </c>
      <c r="D109" s="94">
        <f t="shared" si="4"/>
        <v>3.2018424091598482E-2</v>
      </c>
    </row>
    <row r="110" spans="2:4" x14ac:dyDescent="0.2">
      <c r="B110" s="45">
        <f t="shared" si="5"/>
        <v>95</v>
      </c>
      <c r="C110" s="94">
        <f t="shared" si="3"/>
        <v>2.0783953903568513E-2</v>
      </c>
      <c r="D110" s="94">
        <f t="shared" si="4"/>
        <v>5.2802377995167044E-2</v>
      </c>
    </row>
    <row r="111" spans="2:4" x14ac:dyDescent="0.2">
      <c r="B111" s="45">
        <f t="shared" si="5"/>
        <v>96</v>
      </c>
      <c r="C111" s="94">
        <f t="shared" si="3"/>
        <v>3.0670765309085503E-2</v>
      </c>
      <c r="D111" s="94">
        <f t="shared" si="4"/>
        <v>8.3473143304252498E-2</v>
      </c>
    </row>
    <row r="112" spans="2:4" x14ac:dyDescent="0.2">
      <c r="B112" s="45">
        <f t="shared" si="5"/>
        <v>97</v>
      </c>
      <c r="C112" s="94">
        <f t="shared" si="3"/>
        <v>4.3002310124078638E-2</v>
      </c>
      <c r="D112" s="94">
        <f t="shared" si="4"/>
        <v>0.12647545342833111</v>
      </c>
    </row>
    <row r="113" spans="2:4" x14ac:dyDescent="0.2">
      <c r="B113" s="45">
        <f t="shared" si="5"/>
        <v>98</v>
      </c>
      <c r="C113" s="94">
        <f t="shared" si="3"/>
        <v>5.7190147137805236E-2</v>
      </c>
      <c r="D113" s="94">
        <f t="shared" si="4"/>
        <v>0.18366560056613643</v>
      </c>
    </row>
    <row r="114" spans="2:4" x14ac:dyDescent="0.2">
      <c r="B114" s="45">
        <f t="shared" si="5"/>
        <v>99</v>
      </c>
      <c r="C114" s="94">
        <f t="shared" si="3"/>
        <v>7.2017222321680646E-2</v>
      </c>
      <c r="D114" s="94">
        <f t="shared" si="4"/>
        <v>0.25568282288781702</v>
      </c>
    </row>
    <row r="115" spans="2:4" x14ac:dyDescent="0.2">
      <c r="B115" s="45">
        <f t="shared" si="5"/>
        <v>100</v>
      </c>
      <c r="C115" s="94">
        <f t="shared" si="3"/>
        <v>8.5700494562799975E-2</v>
      </c>
      <c r="D115" s="94">
        <f t="shared" si="4"/>
        <v>0.34138331745061706</v>
      </c>
    </row>
    <row r="116" spans="2:4" x14ac:dyDescent="0.2">
      <c r="B116" s="45">
        <f t="shared" si="5"/>
        <v>101</v>
      </c>
      <c r="C116" s="94">
        <f t="shared" si="3"/>
        <v>9.6165571456607202E-2</v>
      </c>
      <c r="D116" s="94">
        <f t="shared" si="4"/>
        <v>0.4375488889072241</v>
      </c>
    </row>
    <row r="117" spans="2:4" x14ac:dyDescent="0.2">
      <c r="B117" s="45">
        <f t="shared" si="5"/>
        <v>102</v>
      </c>
      <c r="C117" s="94">
        <f t="shared" si="3"/>
        <v>0.1015081032041965</v>
      </c>
      <c r="D117" s="94">
        <f t="shared" si="4"/>
        <v>0.53905699211141989</v>
      </c>
    </row>
    <row r="118" spans="2:4" x14ac:dyDescent="0.2">
      <c r="B118" s="45">
        <f t="shared" si="5"/>
        <v>103</v>
      </c>
      <c r="C118" s="94">
        <f t="shared" si="3"/>
        <v>0.10052258763910715</v>
      </c>
      <c r="D118" s="94">
        <f t="shared" si="4"/>
        <v>0.63957957975052748</v>
      </c>
    </row>
    <row r="119" spans="2:4" x14ac:dyDescent="0.2">
      <c r="B119" s="45">
        <f t="shared" si="5"/>
        <v>104</v>
      </c>
      <c r="C119" s="94">
        <f t="shared" si="3"/>
        <v>9.3112268678531979E-2</v>
      </c>
      <c r="D119" s="94">
        <f t="shared" si="4"/>
        <v>0.73269184842905966</v>
      </c>
    </row>
    <row r="120" spans="2:4" x14ac:dyDescent="0.2">
      <c r="B120" s="45">
        <f t="shared" si="5"/>
        <v>105</v>
      </c>
      <c r="C120" s="94">
        <f t="shared" si="3"/>
        <v>8.0401705017652966E-2</v>
      </c>
      <c r="D120" s="94">
        <f t="shared" si="4"/>
        <v>0.81309355344671208</v>
      </c>
    </row>
    <row r="121" spans="2:4" x14ac:dyDescent="0.2">
      <c r="B121" s="45">
        <f t="shared" si="5"/>
        <v>106</v>
      </c>
      <c r="C121" s="94">
        <f t="shared" si="3"/>
        <v>6.4473065344344355E-2</v>
      </c>
      <c r="D121" s="94">
        <f t="shared" si="4"/>
        <v>0.87756661879105669</v>
      </c>
    </row>
    <row r="122" spans="2:4" x14ac:dyDescent="0.2">
      <c r="B122" s="45">
        <f t="shared" si="5"/>
        <v>107</v>
      </c>
      <c r="C122" s="94">
        <f t="shared" si="3"/>
        <v>4.7802459663407952E-2</v>
      </c>
      <c r="D122" s="94">
        <f t="shared" si="4"/>
        <v>0.92536907845446492</v>
      </c>
    </row>
    <row r="123" spans="2:4" x14ac:dyDescent="0.2">
      <c r="B123" s="45">
        <f t="shared" si="5"/>
        <v>108</v>
      </c>
      <c r="C123" s="94">
        <f t="shared" si="3"/>
        <v>3.2605998721028255E-2</v>
      </c>
      <c r="D123" s="94">
        <f t="shared" si="4"/>
        <v>0.95797507717549335</v>
      </c>
    </row>
    <row r="124" spans="2:4" x14ac:dyDescent="0.2">
      <c r="B124" s="45">
        <f t="shared" si="5"/>
        <v>109</v>
      </c>
      <c r="C124" s="94">
        <f t="shared" si="3"/>
        <v>2.0341357000274538E-2</v>
      </c>
      <c r="D124" s="94">
        <f t="shared" si="4"/>
        <v>0.97831643417576797</v>
      </c>
    </row>
    <row r="125" spans="2:4" x14ac:dyDescent="0.2">
      <c r="B125" s="45">
        <f t="shared" si="5"/>
        <v>110</v>
      </c>
      <c r="C125" s="94">
        <f t="shared" si="3"/>
        <v>1.1526768966822205E-2</v>
      </c>
      <c r="D125" s="94">
        <f t="shared" si="4"/>
        <v>0.98984320314259011</v>
      </c>
    </row>
    <row r="126" spans="2:4" x14ac:dyDescent="0.2">
      <c r="B126" s="45">
        <f t="shared" si="5"/>
        <v>111</v>
      </c>
      <c r="C126" s="94">
        <f t="shared" si="3"/>
        <v>5.884536709789113E-3</v>
      </c>
      <c r="D126" s="94">
        <f t="shared" si="4"/>
        <v>0.99572773985237939</v>
      </c>
    </row>
    <row r="127" spans="2:4" x14ac:dyDescent="0.2">
      <c r="B127" s="45">
        <f t="shared" si="5"/>
        <v>112</v>
      </c>
      <c r="C127" s="94">
        <f t="shared" si="3"/>
        <v>2.6795658232075447E-3</v>
      </c>
      <c r="D127" s="94">
        <f t="shared" si="4"/>
        <v>0.99840730567558689</v>
      </c>
    </row>
    <row r="128" spans="2:4" x14ac:dyDescent="0.2">
      <c r="B128" s="45">
        <f t="shared" si="5"/>
        <v>113</v>
      </c>
      <c r="C128" s="94">
        <f t="shared" si="3"/>
        <v>1.0749880588679232E-3</v>
      </c>
      <c r="D128" s="94">
        <f t="shared" si="4"/>
        <v>0.99948229373445474</v>
      </c>
    </row>
    <row r="129" spans="2:4" x14ac:dyDescent="0.2">
      <c r="B129" s="45">
        <f t="shared" si="5"/>
        <v>114</v>
      </c>
      <c r="C129" s="94">
        <f t="shared" si="3"/>
        <v>3.7404555264702584E-4</v>
      </c>
      <c r="D129" s="94">
        <f t="shared" si="4"/>
        <v>0.99985633928710183</v>
      </c>
    </row>
    <row r="130" spans="2:4" x14ac:dyDescent="0.2">
      <c r="B130" s="45">
        <f t="shared" si="5"/>
        <v>115</v>
      </c>
      <c r="C130" s="94">
        <f t="shared" si="3"/>
        <v>1.1058738078259886E-4</v>
      </c>
      <c r="D130" s="94">
        <f t="shared" si="4"/>
        <v>0.99996692666788434</v>
      </c>
    </row>
    <row r="131" spans="2:4" x14ac:dyDescent="0.2">
      <c r="B131" s="45">
        <f t="shared" si="5"/>
        <v>116</v>
      </c>
      <c r="C131" s="94">
        <f t="shared" si="3"/>
        <v>2.7011285535979643E-5</v>
      </c>
      <c r="D131" s="94">
        <f t="shared" si="4"/>
        <v>0.9999939379534204</v>
      </c>
    </row>
    <row r="132" spans="2:4" x14ac:dyDescent="0.2">
      <c r="B132" s="45">
        <f t="shared" si="5"/>
        <v>117</v>
      </c>
      <c r="C132" s="94">
        <f t="shared" si="3"/>
        <v>5.2329556024119945E-6</v>
      </c>
      <c r="D132" s="94">
        <f t="shared" si="4"/>
        <v>0.99999917090902279</v>
      </c>
    </row>
    <row r="133" spans="2:4" x14ac:dyDescent="0.2">
      <c r="B133" s="45">
        <f t="shared" si="5"/>
        <v>118</v>
      </c>
      <c r="C133" s="94">
        <f t="shared" si="3"/>
        <v>7.5390038339834076E-7</v>
      </c>
      <c r="D133" s="94">
        <f t="shared" si="4"/>
        <v>0.99999992480940625</v>
      </c>
    </row>
    <row r="134" spans="2:4" x14ac:dyDescent="0.2">
      <c r="B134" s="45">
        <f t="shared" si="5"/>
        <v>119</v>
      </c>
      <c r="C134" s="94">
        <f t="shared" si="3"/>
        <v>7.1800036514127789E-8</v>
      </c>
      <c r="D134" s="94">
        <f t="shared" si="4"/>
        <v>0.99999999660944272</v>
      </c>
    </row>
    <row r="135" spans="2:4" x14ac:dyDescent="0.2">
      <c r="B135" s="45">
        <f t="shared" si="5"/>
        <v>120</v>
      </c>
      <c r="C135" s="94">
        <f t="shared" si="3"/>
        <v>3.3905572798338076E-9</v>
      </c>
      <c r="D135" s="94">
        <f t="shared" si="4"/>
        <v>1</v>
      </c>
    </row>
  </sheetData>
  <mergeCells count="8">
    <mergeCell ref="F16:K16"/>
    <mergeCell ref="F20:J20"/>
    <mergeCell ref="B3:H5"/>
    <mergeCell ref="B7:H8"/>
    <mergeCell ref="A13:B14"/>
    <mergeCell ref="A10:C10"/>
    <mergeCell ref="B11:C11"/>
    <mergeCell ref="F12:K12"/>
  </mergeCells>
  <pageMargins left="0.75" right="0.75" top="1" bottom="1" header="0.5" footer="0.5"/>
  <pageSetup scale="89" orientation="portrait" horizontalDpi="1200" verticalDpi="1200" r:id="rId1"/>
  <headerFooter alignWithMargins="0"/>
  <rowBreaks count="2" manualBreakCount="2">
    <brk id="57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Binomial Distributions</vt:lpstr>
      <vt:lpstr>Multiple choice quiz example</vt:lpstr>
      <vt:lpstr>Using a probability distrib.</vt:lpstr>
      <vt:lpstr>Coin example</vt:lpstr>
      <vt:lpstr>Airline example</vt:lpstr>
    </vt:vector>
  </TitlesOfParts>
  <Company>Linn-Benton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prattb</dc:creator>
  <cp:lastModifiedBy>BC225-23</cp:lastModifiedBy>
  <cp:lastPrinted>2008-05-21T20:40:29Z</cp:lastPrinted>
  <dcterms:created xsi:type="dcterms:W3CDTF">2005-05-17T22:12:19Z</dcterms:created>
  <dcterms:modified xsi:type="dcterms:W3CDTF">2017-03-07T17:41:09Z</dcterms:modified>
</cp:coreProperties>
</file>